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прил1" sheetId="24" r:id="rId1"/>
    <sheet name="прил2" sheetId="28" r:id="rId2"/>
    <sheet name="Лист1" sheetId="29" r:id="rId3"/>
  </sheets>
  <externalReferences>
    <externalReference r:id="rId4"/>
  </externalReferences>
  <definedNames>
    <definedName name="_xlnm.Print_Area" localSheetId="0">прил1!$A$1:$S$54</definedName>
    <definedName name="_xlnm.Print_Area" localSheetId="1">прил2!$A$1:$AG$280</definedName>
  </definedNames>
  <calcPr calcId="124519"/>
</workbook>
</file>

<file path=xl/calcChain.xml><?xml version="1.0" encoding="utf-8"?>
<calcChain xmlns="http://schemas.openxmlformats.org/spreadsheetml/2006/main">
  <c r="Z236" i="28"/>
  <c r="AA236"/>
  <c r="AB236"/>
  <c r="AC236"/>
  <c r="AD236"/>
  <c r="AE236"/>
  <c r="AF236"/>
  <c r="AG236"/>
  <c r="Y236"/>
  <c r="S8" i="24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5"/>
  <c r="S36"/>
  <c r="S37"/>
  <c r="S38"/>
  <c r="S39"/>
  <c r="S40"/>
  <c r="S43"/>
  <c r="S44"/>
  <c r="S45"/>
  <c r="S46"/>
  <c r="S47"/>
  <c r="S48"/>
  <c r="S49"/>
  <c r="S50"/>
  <c r="S51"/>
  <c r="S52"/>
  <c r="S53"/>
  <c r="S7"/>
  <c r="G21" i="29"/>
  <c r="G20" s="1"/>
  <c r="G10" s="1"/>
  <c r="F21"/>
  <c r="F20" s="1"/>
  <c r="F10" s="1"/>
  <c r="E21"/>
  <c r="E20" s="1"/>
  <c r="E10" s="1"/>
  <c r="D20"/>
  <c r="C20"/>
  <c r="C14"/>
  <c r="D10"/>
  <c r="C10"/>
  <c r="AG271" i="28"/>
  <c r="R8" i="24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7"/>
  <c r="J7" l="1"/>
  <c r="K7"/>
  <c r="L7"/>
  <c r="M7"/>
  <c r="N7"/>
  <c r="O7"/>
  <c r="P7"/>
  <c r="I7"/>
  <c r="J41"/>
  <c r="K41"/>
  <c r="L41"/>
  <c r="M41"/>
  <c r="N41"/>
  <c r="O41"/>
  <c r="P41"/>
  <c r="Q41"/>
  <c r="Q7" s="1"/>
  <c r="I41"/>
  <c r="Q33"/>
  <c r="O43"/>
  <c r="P43"/>
  <c r="Q43"/>
  <c r="O37"/>
  <c r="Q37"/>
  <c r="O31"/>
  <c r="P31"/>
  <c r="Q31"/>
  <c r="O23"/>
  <c r="Q23"/>
  <c r="O14"/>
  <c r="P14"/>
  <c r="Q14"/>
  <c r="Q8"/>
  <c r="AF278" i="28"/>
  <c r="AF266"/>
  <c r="AF260"/>
  <c r="AF256"/>
  <c r="AF248"/>
  <c r="AF246"/>
  <c r="AF244"/>
  <c r="AF239"/>
  <c r="AF223"/>
  <c r="AF212"/>
  <c r="AF202"/>
  <c r="AF198"/>
  <c r="AF189"/>
  <c r="AF185"/>
  <c r="AF180"/>
  <c r="AF177"/>
  <c r="AF171"/>
  <c r="AF163"/>
  <c r="AF158"/>
  <c r="AF156"/>
  <c r="AF152"/>
  <c r="AF153"/>
  <c r="AF144"/>
  <c r="AF138"/>
  <c r="AF128"/>
  <c r="AF125"/>
  <c r="AF117"/>
  <c r="AF112"/>
  <c r="AF108"/>
  <c r="AF103"/>
  <c r="AF101"/>
  <c r="AF99"/>
  <c r="AF97"/>
  <c r="AF95"/>
  <c r="AF76"/>
  <c r="AF35"/>
  <c r="AF16"/>
  <c r="AF12"/>
  <c r="AE279"/>
  <c r="AG279" s="1"/>
  <c r="AD279"/>
  <c r="Y279"/>
  <c r="Y278" s="1"/>
  <c r="AC278"/>
  <c r="AB278"/>
  <c r="AB275" s="1"/>
  <c r="AB274" s="1"/>
  <c r="AA278"/>
  <c r="Z278"/>
  <c r="AE277"/>
  <c r="AG277" s="1"/>
  <c r="AD277"/>
  <c r="AC276"/>
  <c r="AC275" s="1"/>
  <c r="AC274" s="1"/>
  <c r="AB276"/>
  <c r="AA276"/>
  <c r="Z276"/>
  <c r="AD276" s="1"/>
  <c r="Y276"/>
  <c r="AE273"/>
  <c r="AG273" s="1"/>
  <c r="AD273"/>
  <c r="Y273"/>
  <c r="AE272"/>
  <c r="AG272" s="1"/>
  <c r="AD272"/>
  <c r="Y272"/>
  <c r="Y271"/>
  <c r="AE270"/>
  <c r="AG270" s="1"/>
  <c r="AD270"/>
  <c r="Y270"/>
  <c r="AE269"/>
  <c r="AG269" s="1"/>
  <c r="AD269"/>
  <c r="Y269"/>
  <c r="AE268"/>
  <c r="AG268" s="1"/>
  <c r="AD268"/>
  <c r="Y268"/>
  <c r="AE267"/>
  <c r="AG267" s="1"/>
  <c r="AD267"/>
  <c r="Y267"/>
  <c r="Y266" s="1"/>
  <c r="AC266"/>
  <c r="AB266"/>
  <c r="AA266"/>
  <c r="Z266"/>
  <c r="AC265"/>
  <c r="AC264" s="1"/>
  <c r="AB265"/>
  <c r="AA265"/>
  <c r="AA264" s="1"/>
  <c r="Z265"/>
  <c r="Z264" s="1"/>
  <c r="AB264"/>
  <c r="AE263"/>
  <c r="AG263" s="1"/>
  <c r="AD263"/>
  <c r="AE262"/>
  <c r="AG262" s="1"/>
  <c r="AD262"/>
  <c r="AE261"/>
  <c r="AG261" s="1"/>
  <c r="AD261"/>
  <c r="AC260"/>
  <c r="AB260"/>
  <c r="AA260"/>
  <c r="AA259" s="1"/>
  <c r="Z260"/>
  <c r="Y260"/>
  <c r="AC259"/>
  <c r="AB259"/>
  <c r="Z259"/>
  <c r="Y259"/>
  <c r="AE258"/>
  <c r="AG258" s="1"/>
  <c r="Y258"/>
  <c r="AE257"/>
  <c r="AG257" s="1"/>
  <c r="AD257"/>
  <c r="Y257"/>
  <c r="Y256" s="1"/>
  <c r="AC256"/>
  <c r="AB256"/>
  <c r="AA256"/>
  <c r="Z256"/>
  <c r="AE255"/>
  <c r="AG255" s="1"/>
  <c r="AD255"/>
  <c r="Y255"/>
  <c r="AE254"/>
  <c r="AG254" s="1"/>
  <c r="AD254"/>
  <c r="Y254"/>
  <c r="AE253"/>
  <c r="AG253" s="1"/>
  <c r="AD253"/>
  <c r="Y253"/>
  <c r="AE252"/>
  <c r="AG252" s="1"/>
  <c r="AD252"/>
  <c r="Y252"/>
  <c r="AE251"/>
  <c r="AG251" s="1"/>
  <c r="AD251"/>
  <c r="Y251"/>
  <c r="AE250"/>
  <c r="AG250" s="1"/>
  <c r="Y250"/>
  <c r="AE249"/>
  <c r="AG249" s="1"/>
  <c r="AD249"/>
  <c r="AD248" s="1"/>
  <c r="Y249"/>
  <c r="AC248"/>
  <c r="AB248"/>
  <c r="AA248"/>
  <c r="Z248"/>
  <c r="Y248"/>
  <c r="AE247"/>
  <c r="AG247" s="1"/>
  <c r="AD247"/>
  <c r="AE246"/>
  <c r="AD246"/>
  <c r="AC246"/>
  <c r="AB246"/>
  <c r="AA246"/>
  <c r="Z246"/>
  <c r="Y246"/>
  <c r="AE245"/>
  <c r="AG245" s="1"/>
  <c r="AD245"/>
  <c r="AD244" s="1"/>
  <c r="AE244"/>
  <c r="AC244"/>
  <c r="AB244"/>
  <c r="AA244"/>
  <c r="Z244"/>
  <c r="Y244"/>
  <c r="AB243"/>
  <c r="AB242" s="1"/>
  <c r="Z243"/>
  <c r="Z242" s="1"/>
  <c r="AE241"/>
  <c r="AG241" s="1"/>
  <c r="AD241"/>
  <c r="Y241"/>
  <c r="AE240"/>
  <c r="AG240" s="1"/>
  <c r="AD240"/>
  <c r="Y240"/>
  <c r="AD239"/>
  <c r="AC239"/>
  <c r="AC235" s="1"/>
  <c r="AB239"/>
  <c r="AB235" s="1"/>
  <c r="AA239"/>
  <c r="Z239"/>
  <c r="AE238"/>
  <c r="AG238" s="1"/>
  <c r="AD238"/>
  <c r="Y238"/>
  <c r="AE237"/>
  <c r="AG237" s="1"/>
  <c r="AD237"/>
  <c r="AA235"/>
  <c r="Z235"/>
  <c r="AE234"/>
  <c r="AG234" s="1"/>
  <c r="AD234"/>
  <c r="Y234"/>
  <c r="AE233"/>
  <c r="AG233" s="1"/>
  <c r="AD233"/>
  <c r="Y233"/>
  <c r="AE232"/>
  <c r="AG232" s="1"/>
  <c r="AD232"/>
  <c r="Y232"/>
  <c r="AE231"/>
  <c r="AG231" s="1"/>
  <c r="Y231"/>
  <c r="AE230"/>
  <c r="AG230" s="1"/>
  <c r="AD230"/>
  <c r="Y230"/>
  <c r="AE229"/>
  <c r="AG229" s="1"/>
  <c r="Y229"/>
  <c r="AE228"/>
  <c r="AG228" s="1"/>
  <c r="AD228"/>
  <c r="Y228"/>
  <c r="AE227"/>
  <c r="AG227" s="1"/>
  <c r="AD227"/>
  <c r="AD223" s="1"/>
  <c r="AD222" s="1"/>
  <c r="AD221" s="1"/>
  <c r="Y227"/>
  <c r="AE226"/>
  <c r="AG226" s="1"/>
  <c r="Y226"/>
  <c r="AE225"/>
  <c r="AG225" s="1"/>
  <c r="AD225"/>
  <c r="Y225"/>
  <c r="AE224"/>
  <c r="AG224" s="1"/>
  <c r="Y224"/>
  <c r="AC223"/>
  <c r="AC222" s="1"/>
  <c r="AC221" s="1"/>
  <c r="AB223"/>
  <c r="AA223"/>
  <c r="Z223"/>
  <c r="Z222" s="1"/>
  <c r="Z221" s="1"/>
  <c r="Y223"/>
  <c r="Y222" s="1"/>
  <c r="Y221" s="1"/>
  <c r="AB222"/>
  <c r="AB221" s="1"/>
  <c r="AA222"/>
  <c r="AA221"/>
  <c r="AE220"/>
  <c r="AG220" s="1"/>
  <c r="AD220"/>
  <c r="Y220"/>
  <c r="AE219"/>
  <c r="AG219" s="1"/>
  <c r="AD219"/>
  <c r="Y219"/>
  <c r="AE218"/>
  <c r="AG218" s="1"/>
  <c r="AD218"/>
  <c r="Y218"/>
  <c r="AE217"/>
  <c r="AG217" s="1"/>
  <c r="AD217"/>
  <c r="Y217"/>
  <c r="AE216"/>
  <c r="AG216" s="1"/>
  <c r="AD216"/>
  <c r="Y216"/>
  <c r="AE215"/>
  <c r="AG215" s="1"/>
  <c r="AD215"/>
  <c r="Y215"/>
  <c r="AE214"/>
  <c r="AG214" s="1"/>
  <c r="AD214"/>
  <c r="Y214"/>
  <c r="AE213"/>
  <c r="AG213" s="1"/>
  <c r="AD213"/>
  <c r="Y213"/>
  <c r="AC212"/>
  <c r="AC211" s="1"/>
  <c r="AB212"/>
  <c r="AA212"/>
  <c r="AA211" s="1"/>
  <c r="Z212"/>
  <c r="Z211" s="1"/>
  <c r="Y212"/>
  <c r="Y211" s="1"/>
  <c r="AB211"/>
  <c r="AE210"/>
  <c r="AG210" s="1"/>
  <c r="AD210"/>
  <c r="Y210"/>
  <c r="AE209"/>
  <c r="AG209" s="1"/>
  <c r="AD209"/>
  <c r="Y209"/>
  <c r="AE208"/>
  <c r="AG208" s="1"/>
  <c r="AD208"/>
  <c r="Y208"/>
  <c r="AE207"/>
  <c r="AG207" s="1"/>
  <c r="AD207"/>
  <c r="Y207"/>
  <c r="AE206"/>
  <c r="AG206" s="1"/>
  <c r="AD206"/>
  <c r="Y206"/>
  <c r="AE205"/>
  <c r="AG205" s="1"/>
  <c r="AD205"/>
  <c r="Y205"/>
  <c r="Y202" s="1"/>
  <c r="Y201" s="1"/>
  <c r="AE204"/>
  <c r="AG204" s="1"/>
  <c r="AD204"/>
  <c r="Y204"/>
  <c r="AE203"/>
  <c r="AG203" s="1"/>
  <c r="AD203"/>
  <c r="Y203"/>
  <c r="AD202"/>
  <c r="AD201" s="1"/>
  <c r="AC202"/>
  <c r="AB202"/>
  <c r="AA202"/>
  <c r="AA201" s="1"/>
  <c r="Z202"/>
  <c r="Z201" s="1"/>
  <c r="Z200" s="1"/>
  <c r="AC201"/>
  <c r="AB201"/>
  <c r="AB200"/>
  <c r="AE199"/>
  <c r="AG199" s="1"/>
  <c r="AD199"/>
  <c r="AD198" s="1"/>
  <c r="Y199"/>
  <c r="Y198" s="1"/>
  <c r="AC198"/>
  <c r="AB198"/>
  <c r="AA198"/>
  <c r="Z198"/>
  <c r="AE197"/>
  <c r="AG197" s="1"/>
  <c r="AD197"/>
  <c r="Y197"/>
  <c r="AE196"/>
  <c r="AG196" s="1"/>
  <c r="Y196"/>
  <c r="AE195"/>
  <c r="AG195" s="1"/>
  <c r="AD195"/>
  <c r="Y195"/>
  <c r="AE194"/>
  <c r="AG194" s="1"/>
  <c r="AD194"/>
  <c r="Y194"/>
  <c r="AE193"/>
  <c r="AG193" s="1"/>
  <c r="Y193"/>
  <c r="AE192"/>
  <c r="AG192" s="1"/>
  <c r="AD192"/>
  <c r="Y192"/>
  <c r="AE191"/>
  <c r="AG191" s="1"/>
  <c r="AD191"/>
  <c r="AD189" s="1"/>
  <c r="Y191"/>
  <c r="AE190"/>
  <c r="AG190" s="1"/>
  <c r="Y190"/>
  <c r="Y189" s="1"/>
  <c r="AC189"/>
  <c r="AB189"/>
  <c r="AA189"/>
  <c r="Z189"/>
  <c r="AE188"/>
  <c r="AG188" s="1"/>
  <c r="AD188"/>
  <c r="Y188"/>
  <c r="AE187"/>
  <c r="AG187" s="1"/>
  <c r="AD187"/>
  <c r="Y187"/>
  <c r="AE186"/>
  <c r="AG186" s="1"/>
  <c r="AD186"/>
  <c r="Y186"/>
  <c r="Y185" s="1"/>
  <c r="AE185"/>
  <c r="AC185"/>
  <c r="AB185"/>
  <c r="AA185"/>
  <c r="Z185"/>
  <c r="AE184"/>
  <c r="AG184" s="1"/>
  <c r="AD184"/>
  <c r="Y184"/>
  <c r="AE183"/>
  <c r="AG183" s="1"/>
  <c r="AD183"/>
  <c r="Y183"/>
  <c r="AE182"/>
  <c r="AG182" s="1"/>
  <c r="AD182"/>
  <c r="Y182"/>
  <c r="AE181"/>
  <c r="AG181" s="1"/>
  <c r="AD181"/>
  <c r="AD180" s="1"/>
  <c r="Y181"/>
  <c r="AC180"/>
  <c r="AC179" s="1"/>
  <c r="AB180"/>
  <c r="AA180"/>
  <c r="Z180"/>
  <c r="Z179" s="1"/>
  <c r="Y180"/>
  <c r="AB179"/>
  <c r="AE178"/>
  <c r="AG178" s="1"/>
  <c r="Y178"/>
  <c r="Y177" s="1"/>
  <c r="AE177"/>
  <c r="AD177"/>
  <c r="AC177"/>
  <c r="AB177"/>
  <c r="AA177"/>
  <c r="AA170" s="1"/>
  <c r="Z177"/>
  <c r="AE176"/>
  <c r="AG176" s="1"/>
  <c r="AD176"/>
  <c r="Y176"/>
  <c r="AE175"/>
  <c r="AG175" s="1"/>
  <c r="AD175"/>
  <c r="Y175"/>
  <c r="AE174"/>
  <c r="AG174" s="1"/>
  <c r="AD174"/>
  <c r="Y174"/>
  <c r="AE173"/>
  <c r="AG173" s="1"/>
  <c r="AD173"/>
  <c r="Y173"/>
  <c r="AE172"/>
  <c r="AG172" s="1"/>
  <c r="AD172"/>
  <c r="AD171" s="1"/>
  <c r="AD170" s="1"/>
  <c r="Y172"/>
  <c r="Y171" s="1"/>
  <c r="AC171"/>
  <c r="AB171"/>
  <c r="AB170" s="1"/>
  <c r="AB169" s="1"/>
  <c r="AA171"/>
  <c r="Z171"/>
  <c r="Z170" s="1"/>
  <c r="AC170"/>
  <c r="AE168"/>
  <c r="AG168" s="1"/>
  <c r="AD168"/>
  <c r="Y168"/>
  <c r="AE167"/>
  <c r="AG167" s="1"/>
  <c r="AD167"/>
  <c r="Y167"/>
  <c r="AE166"/>
  <c r="AG166" s="1"/>
  <c r="AD166"/>
  <c r="Y166"/>
  <c r="AE165"/>
  <c r="AG165" s="1"/>
  <c r="AD165"/>
  <c r="Y165"/>
  <c r="AE164"/>
  <c r="AG164" s="1"/>
  <c r="AD164"/>
  <c r="AD163" s="1"/>
  <c r="Y164"/>
  <c r="AC163"/>
  <c r="AB163"/>
  <c r="AA163"/>
  <c r="Z163"/>
  <c r="Y163"/>
  <c r="AE162"/>
  <c r="AG162" s="1"/>
  <c r="AD162"/>
  <c r="Y162"/>
  <c r="AE161"/>
  <c r="AG161" s="1"/>
  <c r="AD161"/>
  <c r="Y161"/>
  <c r="AE160"/>
  <c r="AG160" s="1"/>
  <c r="AD160"/>
  <c r="Y160"/>
  <c r="AE159"/>
  <c r="AG159" s="1"/>
  <c r="AD159"/>
  <c r="Y159"/>
  <c r="Y158" s="1"/>
  <c r="AD158"/>
  <c r="AC158"/>
  <c r="AB158"/>
  <c r="AA158"/>
  <c r="Z158"/>
  <c r="AE157"/>
  <c r="AG157" s="1"/>
  <c r="AD157"/>
  <c r="AD156" s="1"/>
  <c r="Y157"/>
  <c r="AC156"/>
  <c r="AC155" s="1"/>
  <c r="AB156"/>
  <c r="AA156"/>
  <c r="AA155" s="1"/>
  <c r="Z156"/>
  <c r="Y156"/>
  <c r="AB155"/>
  <c r="Z155"/>
  <c r="AE154"/>
  <c r="AG154" s="1"/>
  <c r="AD154"/>
  <c r="AE153"/>
  <c r="AD153"/>
  <c r="AC153"/>
  <c r="AB153"/>
  <c r="AA153"/>
  <c r="Z153"/>
  <c r="Y153"/>
  <c r="AE152"/>
  <c r="AD152"/>
  <c r="AC152"/>
  <c r="AB152"/>
  <c r="AA152"/>
  <c r="Z152"/>
  <c r="Y152"/>
  <c r="AE151"/>
  <c r="AG151" s="1"/>
  <c r="AD151"/>
  <c r="Y151"/>
  <c r="AE150"/>
  <c r="AG150" s="1"/>
  <c r="AD150"/>
  <c r="Y150"/>
  <c r="AE149"/>
  <c r="AG149" s="1"/>
  <c r="Y149"/>
  <c r="AE148"/>
  <c r="AG148" s="1"/>
  <c r="Y148"/>
  <c r="AE147"/>
  <c r="AG147" s="1"/>
  <c r="AD147"/>
  <c r="Y147"/>
  <c r="AE146"/>
  <c r="AG146" s="1"/>
  <c r="AD146"/>
  <c r="AD144" s="1"/>
  <c r="AD143" s="1"/>
  <c r="Y146"/>
  <c r="AE145"/>
  <c r="AG145" s="1"/>
  <c r="AD145"/>
  <c r="Y145"/>
  <c r="Y144" s="1"/>
  <c r="Y143" s="1"/>
  <c r="AC144"/>
  <c r="AB144"/>
  <c r="AB143" s="1"/>
  <c r="AA144"/>
  <c r="AA143" s="1"/>
  <c r="Z144"/>
  <c r="Z143" s="1"/>
  <c r="AC143"/>
  <c r="AE142"/>
  <c r="AG142" s="1"/>
  <c r="AD142"/>
  <c r="Y142"/>
  <c r="AE141"/>
  <c r="AG141" s="1"/>
  <c r="AD141"/>
  <c r="Y141"/>
  <c r="AE140"/>
  <c r="AG140" s="1"/>
  <c r="Y140"/>
  <c r="AE139"/>
  <c r="AG139" s="1"/>
  <c r="AD139"/>
  <c r="Y139"/>
  <c r="AC138"/>
  <c r="AC137" s="1"/>
  <c r="AB138"/>
  <c r="AA138"/>
  <c r="AA137" s="1"/>
  <c r="Z138"/>
  <c r="Z137" s="1"/>
  <c r="Y138"/>
  <c r="Y137" s="1"/>
  <c r="AB137"/>
  <c r="AE135"/>
  <c r="AG135" s="1"/>
  <c r="AD135"/>
  <c r="Y135"/>
  <c r="AE134"/>
  <c r="AG134" s="1"/>
  <c r="AD134"/>
  <c r="Y134"/>
  <c r="AE133"/>
  <c r="AG133" s="1"/>
  <c r="AD133"/>
  <c r="Y133"/>
  <c r="AE132"/>
  <c r="AG132" s="1"/>
  <c r="AD132"/>
  <c r="Y132"/>
  <c r="AE131"/>
  <c r="AG131" s="1"/>
  <c r="AD131"/>
  <c r="Y131"/>
  <c r="AE130"/>
  <c r="AG130" s="1"/>
  <c r="AD130"/>
  <c r="Y130"/>
  <c r="AE129"/>
  <c r="AG129" s="1"/>
  <c r="AD129"/>
  <c r="Y129"/>
  <c r="AD128"/>
  <c r="AD127" s="1"/>
  <c r="AC128"/>
  <c r="AB128"/>
  <c r="AB127" s="1"/>
  <c r="AA128"/>
  <c r="AA127" s="1"/>
  <c r="Z128"/>
  <c r="Z127" s="1"/>
  <c r="AC127"/>
  <c r="AE126"/>
  <c r="AG126" s="1"/>
  <c r="AD126"/>
  <c r="AD125" s="1"/>
  <c r="AD124" s="1"/>
  <c r="AE125"/>
  <c r="AE124" s="1"/>
  <c r="AC125"/>
  <c r="AC124" s="1"/>
  <c r="AB125"/>
  <c r="AB124" s="1"/>
  <c r="AA125"/>
  <c r="AA124" s="1"/>
  <c r="Z125"/>
  <c r="Y125"/>
  <c r="Y124" s="1"/>
  <c r="Z124"/>
  <c r="AE123"/>
  <c r="AG123" s="1"/>
  <c r="AD123"/>
  <c r="Y123"/>
  <c r="AE122"/>
  <c r="AG122" s="1"/>
  <c r="AD122"/>
  <c r="Y122"/>
  <c r="AE121"/>
  <c r="AG121" s="1"/>
  <c r="AD121"/>
  <c r="Y121"/>
  <c r="AE120"/>
  <c r="AG120" s="1"/>
  <c r="AD120"/>
  <c r="Y120"/>
  <c r="AE119"/>
  <c r="AG119" s="1"/>
  <c r="AD119"/>
  <c r="Y119"/>
  <c r="AE118"/>
  <c r="AG118" s="1"/>
  <c r="AD118"/>
  <c r="AD117" s="1"/>
  <c r="AD116" s="1"/>
  <c r="Y118"/>
  <c r="AE117"/>
  <c r="AC117"/>
  <c r="AC116" s="1"/>
  <c r="AB117"/>
  <c r="AA117"/>
  <c r="Z117"/>
  <c r="Y117"/>
  <c r="Y116" s="1"/>
  <c r="AE116"/>
  <c r="AB116"/>
  <c r="AA116"/>
  <c r="Z116"/>
  <c r="AE114"/>
  <c r="AG114" s="1"/>
  <c r="Y114"/>
  <c r="AE113"/>
  <c r="AG113" s="1"/>
  <c r="Y113"/>
  <c r="AE112"/>
  <c r="AD112"/>
  <c r="AC112"/>
  <c r="AB112"/>
  <c r="AA112"/>
  <c r="Z112"/>
  <c r="Y112"/>
  <c r="AE111"/>
  <c r="AG111" s="1"/>
  <c r="AD111"/>
  <c r="Y111"/>
  <c r="AE110"/>
  <c r="AG110" s="1"/>
  <c r="Y110"/>
  <c r="AE109"/>
  <c r="AG109" s="1"/>
  <c r="AD109"/>
  <c r="Y109"/>
  <c r="Y108" s="1"/>
  <c r="Y107" s="1"/>
  <c r="Y106" s="1"/>
  <c r="AD108"/>
  <c r="AD107" s="1"/>
  <c r="AD106" s="1"/>
  <c r="AC108"/>
  <c r="AC107" s="1"/>
  <c r="AC106" s="1"/>
  <c r="AB108"/>
  <c r="AB107" s="1"/>
  <c r="AB106" s="1"/>
  <c r="AA108"/>
  <c r="Z108"/>
  <c r="Z107" s="1"/>
  <c r="Z106" s="1"/>
  <c r="AA107"/>
  <c r="AA106" s="1"/>
  <c r="AE105"/>
  <c r="AG105" s="1"/>
  <c r="Y105"/>
  <c r="AE104"/>
  <c r="AG104" s="1"/>
  <c r="Y104"/>
  <c r="AD103"/>
  <c r="AC103"/>
  <c r="AB103"/>
  <c r="AA103"/>
  <c r="Z103"/>
  <c r="Y103"/>
  <c r="Y102"/>
  <c r="AE101"/>
  <c r="AD101"/>
  <c r="AC101"/>
  <c r="AB101"/>
  <c r="AA101"/>
  <c r="Z101"/>
  <c r="Y101"/>
  <c r="AE100"/>
  <c r="AD100"/>
  <c r="Y100"/>
  <c r="Y99" s="1"/>
  <c r="AD99"/>
  <c r="AC99"/>
  <c r="AB99"/>
  <c r="AA99"/>
  <c r="Z99"/>
  <c r="AE98"/>
  <c r="AE97" s="1"/>
  <c r="AD98"/>
  <c r="AD97"/>
  <c r="AC97"/>
  <c r="AB97"/>
  <c r="AA97"/>
  <c r="Z97"/>
  <c r="Y97"/>
  <c r="AE96"/>
  <c r="AG96" s="1"/>
  <c r="AD96"/>
  <c r="Y96"/>
  <c r="Y95" s="1"/>
  <c r="AD95"/>
  <c r="AC95"/>
  <c r="AB95"/>
  <c r="AA95"/>
  <c r="Z95"/>
  <c r="AE94"/>
  <c r="AG94" s="1"/>
  <c r="AD94"/>
  <c r="Y94"/>
  <c r="AE93"/>
  <c r="AG93" s="1"/>
  <c r="AD93"/>
  <c r="Y93"/>
  <c r="AE92"/>
  <c r="AG92" s="1"/>
  <c r="AD92"/>
  <c r="Y92"/>
  <c r="AE91"/>
  <c r="AG91" s="1"/>
  <c r="AD91"/>
  <c r="Y91"/>
  <c r="AE90"/>
  <c r="AG90" s="1"/>
  <c r="AD90"/>
  <c r="Y90"/>
  <c r="AE89"/>
  <c r="AG89" s="1"/>
  <c r="AD89"/>
  <c r="Y89"/>
  <c r="AE88"/>
  <c r="AG88" s="1"/>
  <c r="AD88"/>
  <c r="Y88"/>
  <c r="AE87"/>
  <c r="AG87" s="1"/>
  <c r="AD87"/>
  <c r="Y87"/>
  <c r="AE86"/>
  <c r="AG86" s="1"/>
  <c r="Y86"/>
  <c r="AE85"/>
  <c r="AG85" s="1"/>
  <c r="AD85"/>
  <c r="Y85"/>
  <c r="AE84"/>
  <c r="AG84" s="1"/>
  <c r="AD84"/>
  <c r="Y84"/>
  <c r="AE83"/>
  <c r="AG83" s="1"/>
  <c r="AD83"/>
  <c r="Y83"/>
  <c r="AE82"/>
  <c r="AG82" s="1"/>
  <c r="AD82"/>
  <c r="Y82"/>
  <c r="AE81"/>
  <c r="AG81" s="1"/>
  <c r="AD81"/>
  <c r="Y81"/>
  <c r="AE80"/>
  <c r="AG80" s="1"/>
  <c r="AD80"/>
  <c r="Y80"/>
  <c r="AE79"/>
  <c r="AG79" s="1"/>
  <c r="AD79"/>
  <c r="Y79"/>
  <c r="AE78"/>
  <c r="AG78" s="1"/>
  <c r="AD78"/>
  <c r="Y78"/>
  <c r="AE77"/>
  <c r="AG77" s="1"/>
  <c r="AD77"/>
  <c r="Y77"/>
  <c r="AD76"/>
  <c r="AC76"/>
  <c r="AB76"/>
  <c r="AA76"/>
  <c r="Z76"/>
  <c r="AA75"/>
  <c r="AE74"/>
  <c r="AG74" s="1"/>
  <c r="AD74"/>
  <c r="Y74"/>
  <c r="AE73"/>
  <c r="AG73" s="1"/>
  <c r="AD73"/>
  <c r="Y73"/>
  <c r="AE72"/>
  <c r="AG72" s="1"/>
  <c r="AD72"/>
  <c r="Y72"/>
  <c r="AE71"/>
  <c r="AG71" s="1"/>
  <c r="AD71"/>
  <c r="Y71"/>
  <c r="AE70"/>
  <c r="AG70" s="1"/>
  <c r="AD70"/>
  <c r="Y70"/>
  <c r="AE69"/>
  <c r="AG69" s="1"/>
  <c r="AD69"/>
  <c r="Y69"/>
  <c r="AE68"/>
  <c r="AG68" s="1"/>
  <c r="AD68"/>
  <c r="Y68"/>
  <c r="AE67"/>
  <c r="AG67" s="1"/>
  <c r="AD67"/>
  <c r="Y67"/>
  <c r="AE66"/>
  <c r="AG66" s="1"/>
  <c r="AD66"/>
  <c r="Y66"/>
  <c r="AE65"/>
  <c r="AG65" s="1"/>
  <c r="AD65"/>
  <c r="Y65"/>
  <c r="AE64"/>
  <c r="AG64" s="1"/>
  <c r="AD64"/>
  <c r="Y64"/>
  <c r="AE63"/>
  <c r="AG63" s="1"/>
  <c r="AD63"/>
  <c r="Y63"/>
  <c r="AE62"/>
  <c r="AG62" s="1"/>
  <c r="AD62"/>
  <c r="Y62"/>
  <c r="AE61"/>
  <c r="AG61" s="1"/>
  <c r="AD61"/>
  <c r="Y61"/>
  <c r="AE60"/>
  <c r="AG60" s="1"/>
  <c r="AD60"/>
  <c r="Y60"/>
  <c r="AE59"/>
  <c r="AG59" s="1"/>
  <c r="AD59"/>
  <c r="Y59"/>
  <c r="AE58"/>
  <c r="AG58" s="1"/>
  <c r="AD58"/>
  <c r="Y58"/>
  <c r="AE57"/>
  <c r="AG57" s="1"/>
  <c r="AD57"/>
  <c r="Y57"/>
  <c r="AE56"/>
  <c r="AG56" s="1"/>
  <c r="AD56"/>
  <c r="Y56"/>
  <c r="AE55"/>
  <c r="AG55" s="1"/>
  <c r="AD55"/>
  <c r="Y55"/>
  <c r="AE54"/>
  <c r="AG54" s="1"/>
  <c r="AD54"/>
  <c r="Y54"/>
  <c r="AE53"/>
  <c r="AG53" s="1"/>
  <c r="AD53"/>
  <c r="Y53"/>
  <c r="AE52"/>
  <c r="AG52" s="1"/>
  <c r="AD52"/>
  <c r="Y52"/>
  <c r="AE51"/>
  <c r="AG51" s="1"/>
  <c r="AD51"/>
  <c r="Y51"/>
  <c r="AE50"/>
  <c r="AG50" s="1"/>
  <c r="AD50"/>
  <c r="Y50"/>
  <c r="AE49"/>
  <c r="AG49" s="1"/>
  <c r="AD49"/>
  <c r="Y49"/>
  <c r="AE48"/>
  <c r="AG48" s="1"/>
  <c r="AD48"/>
  <c r="Y48"/>
  <c r="AE47"/>
  <c r="AG47" s="1"/>
  <c r="AD47"/>
  <c r="Y47"/>
  <c r="AE46"/>
  <c r="AG46" s="1"/>
  <c r="AD46"/>
  <c r="Y46"/>
  <c r="AE45"/>
  <c r="AG45" s="1"/>
  <c r="AD45"/>
  <c r="Y45"/>
  <c r="AE44"/>
  <c r="AG44" s="1"/>
  <c r="AD44"/>
  <c r="Y44"/>
  <c r="AE43"/>
  <c r="AG43" s="1"/>
  <c r="AD43"/>
  <c r="Y43"/>
  <c r="AE42"/>
  <c r="AG42" s="1"/>
  <c r="AD42"/>
  <c r="Y42"/>
  <c r="AE41"/>
  <c r="AG41" s="1"/>
  <c r="AD41"/>
  <c r="Y41"/>
  <c r="AE40"/>
  <c r="AG40" s="1"/>
  <c r="AD40"/>
  <c r="Y40"/>
  <c r="AE39"/>
  <c r="AG39" s="1"/>
  <c r="AD39"/>
  <c r="Y39"/>
  <c r="AE38"/>
  <c r="AG38" s="1"/>
  <c r="AD38"/>
  <c r="Y38"/>
  <c r="AE37"/>
  <c r="AG37" s="1"/>
  <c r="AD37"/>
  <c r="Y37"/>
  <c r="AE36"/>
  <c r="AG36" s="1"/>
  <c r="AD36"/>
  <c r="AD35" s="1"/>
  <c r="AD34" s="1"/>
  <c r="Y36"/>
  <c r="AC35"/>
  <c r="AC34" s="1"/>
  <c r="AB35"/>
  <c r="AB34" s="1"/>
  <c r="AA35"/>
  <c r="Z35"/>
  <c r="Z34" s="1"/>
  <c r="Y35"/>
  <c r="Y34" s="1"/>
  <c r="AA34"/>
  <c r="AE33"/>
  <c r="AG33" s="1"/>
  <c r="AD33"/>
  <c r="Y33"/>
  <c r="AE32"/>
  <c r="AG32" s="1"/>
  <c r="AD32"/>
  <c r="Y32"/>
  <c r="AE31"/>
  <c r="AG31" s="1"/>
  <c r="AD31"/>
  <c r="Y31"/>
  <c r="AE30"/>
  <c r="AG30" s="1"/>
  <c r="AD30"/>
  <c r="Y30"/>
  <c r="AE29"/>
  <c r="AG29" s="1"/>
  <c r="AD29"/>
  <c r="Y29"/>
  <c r="AE28"/>
  <c r="AG28" s="1"/>
  <c r="AD28"/>
  <c r="Y28"/>
  <c r="AE27"/>
  <c r="AG27" s="1"/>
  <c r="AD27"/>
  <c r="Y27"/>
  <c r="AE26"/>
  <c r="AG26" s="1"/>
  <c r="AD26"/>
  <c r="Y26"/>
  <c r="AE25"/>
  <c r="AG25" s="1"/>
  <c r="AD25"/>
  <c r="Y25"/>
  <c r="AE24"/>
  <c r="AG24" s="1"/>
  <c r="AD24"/>
  <c r="Y24"/>
  <c r="AE23"/>
  <c r="AG23" s="1"/>
  <c r="AD23"/>
  <c r="Y23"/>
  <c r="AE22"/>
  <c r="AG22" s="1"/>
  <c r="AD22"/>
  <c r="Y22"/>
  <c r="AE21"/>
  <c r="AG21" s="1"/>
  <c r="AD21"/>
  <c r="Y21"/>
  <c r="AE20"/>
  <c r="AG20" s="1"/>
  <c r="AD20"/>
  <c r="Y20"/>
  <c r="AE19"/>
  <c r="AG19" s="1"/>
  <c r="AD19"/>
  <c r="Y19"/>
  <c r="AE18"/>
  <c r="AG18" s="1"/>
  <c r="AD18"/>
  <c r="AD16" s="1"/>
  <c r="AD15" s="1"/>
  <c r="Y18"/>
  <c r="AE17"/>
  <c r="AG17" s="1"/>
  <c r="AD17"/>
  <c r="Y17"/>
  <c r="Y16" s="1"/>
  <c r="Y15" s="1"/>
  <c r="AC16"/>
  <c r="AB16"/>
  <c r="AB15" s="1"/>
  <c r="AA16"/>
  <c r="Z16"/>
  <c r="AC15"/>
  <c r="AA15"/>
  <c r="Z15"/>
  <c r="AE14"/>
  <c r="AG14" s="1"/>
  <c r="AD14"/>
  <c r="AE13"/>
  <c r="AG13" s="1"/>
  <c r="AD13"/>
  <c r="AD12"/>
  <c r="AD11" s="1"/>
  <c r="AC12"/>
  <c r="AC11" s="1"/>
  <c r="AB12"/>
  <c r="AB11" s="1"/>
  <c r="AA12"/>
  <c r="AA11" s="1"/>
  <c r="Z12"/>
  <c r="Z11" s="1"/>
  <c r="Y12"/>
  <c r="Y11" s="1"/>
  <c r="AA10" l="1"/>
  <c r="AE12"/>
  <c r="AE11" s="1"/>
  <c r="Y76"/>
  <c r="AE108"/>
  <c r="AE107" s="1"/>
  <c r="AE106" s="1"/>
  <c r="AB115"/>
  <c r="AE156"/>
  <c r="AG156" s="1"/>
  <c r="AE163"/>
  <c r="AG163" s="1"/>
  <c r="AE171"/>
  <c r="AE170" s="1"/>
  <c r="AA179"/>
  <c r="AE198"/>
  <c r="AG198" s="1"/>
  <c r="AA200"/>
  <c r="AE223"/>
  <c r="AE222" s="1"/>
  <c r="AE221" s="1"/>
  <c r="Y265"/>
  <c r="Y264" s="1"/>
  <c r="AF276"/>
  <c r="AF275" s="1"/>
  <c r="AD278"/>
  <c r="AC75"/>
  <c r="Y128"/>
  <c r="Y127" s="1"/>
  <c r="AE138"/>
  <c r="AE137" s="1"/>
  <c r="Y155"/>
  <c r="Z169"/>
  <c r="AE180"/>
  <c r="AD185"/>
  <c r="AD179" s="1"/>
  <c r="AD169" s="1"/>
  <c r="AE202"/>
  <c r="AE201" s="1"/>
  <c r="AE212"/>
  <c r="AE211" s="1"/>
  <c r="Y239"/>
  <c r="AE248"/>
  <c r="AG248" s="1"/>
  <c r="AE259"/>
  <c r="AE16"/>
  <c r="AE15" s="1"/>
  <c r="AE95"/>
  <c r="Z115"/>
  <c r="AD115"/>
  <c r="AD155"/>
  <c r="Y200"/>
  <c r="AC200"/>
  <c r="AE103"/>
  <c r="AD138"/>
  <c r="AD137" s="1"/>
  <c r="AD136" s="1"/>
  <c r="AE189"/>
  <c r="AD212"/>
  <c r="AD211" s="1"/>
  <c r="AD200" s="1"/>
  <c r="Z275"/>
  <c r="Z274" s="1"/>
  <c r="AE276"/>
  <c r="AF265"/>
  <c r="AD265"/>
  <c r="AE266"/>
  <c r="AE265" s="1"/>
  <c r="AE264" s="1"/>
  <c r="AD260"/>
  <c r="AF259"/>
  <c r="AG259" s="1"/>
  <c r="Y243"/>
  <c r="Y242" s="1"/>
  <c r="AA243"/>
  <c r="AA242" s="1"/>
  <c r="AE256"/>
  <c r="AG256" s="1"/>
  <c r="AC243"/>
  <c r="AC242" s="1"/>
  <c r="AG246"/>
  <c r="AG244"/>
  <c r="Y235"/>
  <c r="AD235"/>
  <c r="AE239"/>
  <c r="AG239" s="1"/>
  <c r="AF222"/>
  <c r="AF211"/>
  <c r="AG211" s="1"/>
  <c r="AG212"/>
  <c r="AF201"/>
  <c r="AF200" s="1"/>
  <c r="Y179"/>
  <c r="AG189"/>
  <c r="AG185"/>
  <c r="AA169"/>
  <c r="AG180"/>
  <c r="AC169"/>
  <c r="Y170"/>
  <c r="AG177"/>
  <c r="AF170"/>
  <c r="AG170" s="1"/>
  <c r="AG171"/>
  <c r="AE158"/>
  <c r="AA136"/>
  <c r="AC136"/>
  <c r="AG152"/>
  <c r="AG153"/>
  <c r="AF143"/>
  <c r="AB136"/>
  <c r="Z136"/>
  <c r="Y136"/>
  <c r="AE144"/>
  <c r="AE143" s="1"/>
  <c r="AF137"/>
  <c r="AG138"/>
  <c r="AF127"/>
  <c r="Y115"/>
  <c r="AA115"/>
  <c r="AC115"/>
  <c r="AE128"/>
  <c r="AE127" s="1"/>
  <c r="AE115" s="1"/>
  <c r="AG125"/>
  <c r="AF124"/>
  <c r="AG124" s="1"/>
  <c r="AF116"/>
  <c r="AG116" s="1"/>
  <c r="AG117"/>
  <c r="AG112"/>
  <c r="AG108"/>
  <c r="AC10"/>
  <c r="Z75"/>
  <c r="Z10" s="1"/>
  <c r="AB75"/>
  <c r="AB10" s="1"/>
  <c r="AB280" s="1"/>
  <c r="AD75"/>
  <c r="AD10" s="1"/>
  <c r="AE99"/>
  <c r="Y75"/>
  <c r="Y10" s="1"/>
  <c r="AG95"/>
  <c r="AE76"/>
  <c r="AE75" s="1"/>
  <c r="AE10" s="1"/>
  <c r="AF34"/>
  <c r="AE35"/>
  <c r="AE34" s="1"/>
  <c r="AF15"/>
  <c r="AG15" s="1"/>
  <c r="AG16"/>
  <c r="AF11"/>
  <c r="Q53" i="24"/>
  <c r="AF243" i="28"/>
  <c r="AF179"/>
  <c r="AF155"/>
  <c r="AF107"/>
  <c r="AF75"/>
  <c r="Y275"/>
  <c r="Y274" s="1"/>
  <c r="AD256"/>
  <c r="AD243" s="1"/>
  <c r="AD259"/>
  <c r="AE260"/>
  <c r="AG260" s="1"/>
  <c r="AD264"/>
  <c r="AD266"/>
  <c r="AA275"/>
  <c r="AA274" s="1"/>
  <c r="AE278"/>
  <c r="AG278" s="1"/>
  <c r="I21" i="24"/>
  <c r="I22"/>
  <c r="I20"/>
  <c r="N10"/>
  <c r="N11"/>
  <c r="N12"/>
  <c r="N13"/>
  <c r="N15"/>
  <c r="N14" s="1"/>
  <c r="N16"/>
  <c r="N17"/>
  <c r="N18"/>
  <c r="N19"/>
  <c r="N20"/>
  <c r="N21"/>
  <c r="N24"/>
  <c r="N25"/>
  <c r="N26"/>
  <c r="N27"/>
  <c r="N28"/>
  <c r="N29"/>
  <c r="N30"/>
  <c r="N32"/>
  <c r="N31" s="1"/>
  <c r="N34"/>
  <c r="N35"/>
  <c r="N36"/>
  <c r="N38"/>
  <c r="N39"/>
  <c r="N40"/>
  <c r="N44"/>
  <c r="N45"/>
  <c r="N46"/>
  <c r="N47"/>
  <c r="N48"/>
  <c r="N49"/>
  <c r="N50"/>
  <c r="N51"/>
  <c r="N52"/>
  <c r="J43"/>
  <c r="K43"/>
  <c r="L43"/>
  <c r="M43"/>
  <c r="J37"/>
  <c r="K37"/>
  <c r="L37"/>
  <c r="M37"/>
  <c r="J33"/>
  <c r="N33" s="1"/>
  <c r="K33"/>
  <c r="L33"/>
  <c r="M33"/>
  <c r="O33"/>
  <c r="J31"/>
  <c r="K31"/>
  <c r="L31"/>
  <c r="M31"/>
  <c r="J23"/>
  <c r="K23"/>
  <c r="L23"/>
  <c r="M23"/>
  <c r="J14"/>
  <c r="K14"/>
  <c r="L14"/>
  <c r="M14"/>
  <c r="J9"/>
  <c r="J8" s="1"/>
  <c r="K9"/>
  <c r="K8" s="1"/>
  <c r="L9"/>
  <c r="L8"/>
  <c r="M9"/>
  <c r="M8" s="1"/>
  <c r="M53" s="1"/>
  <c r="O9"/>
  <c r="O8" s="1"/>
  <c r="P9"/>
  <c r="P8" s="1"/>
  <c r="I11"/>
  <c r="I12"/>
  <c r="I13"/>
  <c r="I10"/>
  <c r="I9" s="1"/>
  <c r="I8" s="1"/>
  <c r="P39"/>
  <c r="P37" s="1"/>
  <c r="P27"/>
  <c r="P23" s="1"/>
  <c r="P33"/>
  <c r="E52"/>
  <c r="G52" s="1"/>
  <c r="I52" s="1"/>
  <c r="I43" s="1"/>
  <c r="I50"/>
  <c r="E49"/>
  <c r="G49" s="1"/>
  <c r="G43" s="1"/>
  <c r="E48"/>
  <c r="I47"/>
  <c r="E47"/>
  <c r="I44"/>
  <c r="E44"/>
  <c r="H43"/>
  <c r="F43"/>
  <c r="E43"/>
  <c r="D43"/>
  <c r="C43"/>
  <c r="E40"/>
  <c r="E39" s="1"/>
  <c r="E37" s="1"/>
  <c r="D39"/>
  <c r="C39"/>
  <c r="I38"/>
  <c r="I37" s="1"/>
  <c r="H37"/>
  <c r="G37"/>
  <c r="F37"/>
  <c r="D37"/>
  <c r="C37"/>
  <c r="E36"/>
  <c r="E35" s="1"/>
  <c r="E34" s="1"/>
  <c r="E33" s="1"/>
  <c r="D35"/>
  <c r="D34" s="1"/>
  <c r="D33" s="1"/>
  <c r="C35"/>
  <c r="C34"/>
  <c r="C33" s="1"/>
  <c r="I34"/>
  <c r="I33"/>
  <c r="H33"/>
  <c r="G33"/>
  <c r="F33"/>
  <c r="G32"/>
  <c r="I32"/>
  <c r="I31" s="1"/>
  <c r="H31"/>
  <c r="G31"/>
  <c r="F31"/>
  <c r="E31"/>
  <c r="E30"/>
  <c r="I29"/>
  <c r="E29"/>
  <c r="D29"/>
  <c r="C29"/>
  <c r="I28"/>
  <c r="E28"/>
  <c r="E27" s="1"/>
  <c r="E24" s="1"/>
  <c r="E23" s="1"/>
  <c r="D27"/>
  <c r="C27"/>
  <c r="I26"/>
  <c r="E26"/>
  <c r="I25"/>
  <c r="I23" s="1"/>
  <c r="E25"/>
  <c r="D25"/>
  <c r="C25"/>
  <c r="G24"/>
  <c r="I24"/>
  <c r="F24"/>
  <c r="D24"/>
  <c r="C24"/>
  <c r="H23"/>
  <c r="G23"/>
  <c r="F23"/>
  <c r="D23"/>
  <c r="C23"/>
  <c r="E22"/>
  <c r="E21" s="1"/>
  <c r="D21"/>
  <c r="C21"/>
  <c r="E20"/>
  <c r="E19" s="1"/>
  <c r="D19"/>
  <c r="C19"/>
  <c r="C18" s="1"/>
  <c r="I18"/>
  <c r="D18"/>
  <c r="E17"/>
  <c r="G17"/>
  <c r="I16"/>
  <c r="E15"/>
  <c r="D15"/>
  <c r="C15"/>
  <c r="H14"/>
  <c r="E13"/>
  <c r="E12"/>
  <c r="E11"/>
  <c r="E10"/>
  <c r="E9"/>
  <c r="D9"/>
  <c r="C9"/>
  <c r="H8"/>
  <c r="G8"/>
  <c r="F8"/>
  <c r="E8"/>
  <c r="D8"/>
  <c r="C8"/>
  <c r="F7"/>
  <c r="F53" s="1"/>
  <c r="G15"/>
  <c r="I17"/>
  <c r="G14"/>
  <c r="G7" s="1"/>
  <c r="G53" s="1"/>
  <c r="I15"/>
  <c r="I14" s="1"/>
  <c r="O24"/>
  <c r="P24" s="1"/>
  <c r="AG76" i="28" l="1"/>
  <c r="AE243"/>
  <c r="AE242" s="1"/>
  <c r="AG276"/>
  <c r="AF115"/>
  <c r="AG11"/>
  <c r="AA280"/>
  <c r="AG12"/>
  <c r="AG137"/>
  <c r="AE155"/>
  <c r="AE136" s="1"/>
  <c r="AG136" s="1"/>
  <c r="AG202"/>
  <c r="AG223"/>
  <c r="AE179"/>
  <c r="AE169" s="1"/>
  <c r="AC280"/>
  <c r="Y169"/>
  <c r="AG201"/>
  <c r="AE200"/>
  <c r="AG200" s="1"/>
  <c r="AF274"/>
  <c r="Z280"/>
  <c r="AF264"/>
  <c r="AG264" s="1"/>
  <c r="AG265"/>
  <c r="AG266"/>
  <c r="AF242"/>
  <c r="AG242" s="1"/>
  <c r="AE235"/>
  <c r="AF235"/>
  <c r="AF221"/>
  <c r="AG221" s="1"/>
  <c r="AG222"/>
  <c r="AF169"/>
  <c r="AG169" s="1"/>
  <c r="AG179"/>
  <c r="AG158"/>
  <c r="AF136"/>
  <c r="AG143"/>
  <c r="AG144"/>
  <c r="AG127"/>
  <c r="AG115"/>
  <c r="AG128"/>
  <c r="AF106"/>
  <c r="AG106" s="1"/>
  <c r="AG107"/>
  <c r="Y280"/>
  <c r="AF10"/>
  <c r="AG10" s="1"/>
  <c r="AG75"/>
  <c r="AG34"/>
  <c r="AG35"/>
  <c r="E7" i="24"/>
  <c r="E53" s="1"/>
  <c r="C7"/>
  <c r="C53" s="1"/>
  <c r="D7"/>
  <c r="D53" s="1"/>
  <c r="L53"/>
  <c r="P53"/>
  <c r="K53"/>
  <c r="O53"/>
  <c r="H7"/>
  <c r="H53" s="1"/>
  <c r="N37"/>
  <c r="I53"/>
  <c r="N43"/>
  <c r="N23"/>
  <c r="J53"/>
  <c r="N9"/>
  <c r="N8" s="1"/>
  <c r="AE274" i="28"/>
  <c r="AE275"/>
  <c r="AG275" s="1"/>
  <c r="AD274"/>
  <c r="AD242"/>
  <c r="AD275"/>
  <c r="E18" i="24"/>
  <c r="AE280" i="28" l="1"/>
  <c r="AG155"/>
  <c r="AG243"/>
  <c r="AD280"/>
  <c r="AG274"/>
  <c r="AF280"/>
  <c r="AG280" s="1"/>
  <c r="AG235"/>
  <c r="N53" i="24"/>
</calcChain>
</file>

<file path=xl/sharedStrings.xml><?xml version="1.0" encoding="utf-8"?>
<sst xmlns="http://schemas.openxmlformats.org/spreadsheetml/2006/main" count="2106" uniqueCount="429">
  <si>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</si>
  <si>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</si>
  <si>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</si>
  <si>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</si>
  <si>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</si>
  <si>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</si>
  <si>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</si>
  <si>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803</t>
  </si>
  <si>
    <t>Заработная плата</t>
  </si>
  <si>
    <t>Прочие выплаты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</si>
  <si>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</si>
  <si>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</si>
  <si>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</si>
  <si>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</si>
  <si>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Прочие расходы</t>
  </si>
  <si>
    <t>Наименование</t>
  </si>
  <si>
    <t>Сумма</t>
  </si>
  <si>
    <t>211</t>
  </si>
  <si>
    <t>213</t>
  </si>
  <si>
    <t>212</t>
  </si>
  <si>
    <t>221</t>
  </si>
  <si>
    <t>222</t>
  </si>
  <si>
    <t>226</t>
  </si>
  <si>
    <t>310</t>
  </si>
  <si>
    <t>340</t>
  </si>
  <si>
    <t>223</t>
  </si>
  <si>
    <t>225</t>
  </si>
  <si>
    <t>290</t>
  </si>
  <si>
    <t>10</t>
  </si>
  <si>
    <t>09</t>
  </si>
  <si>
    <t>262</t>
  </si>
  <si>
    <t>251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</si>
  <si>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</si>
  <si>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Рз</t>
  </si>
  <si>
    <t>01</t>
  </si>
  <si>
    <t>02</t>
  </si>
  <si>
    <t>КВСР</t>
  </si>
  <si>
    <t>Пр</t>
  </si>
  <si>
    <t>ЦСР</t>
  </si>
  <si>
    <t>ВР</t>
  </si>
  <si>
    <t>ЭК</t>
  </si>
  <si>
    <t>1</t>
  </si>
  <si>
    <t>2</t>
  </si>
  <si>
    <t>Начисления на выплаты по оплате труда</t>
  </si>
  <si>
    <t>03</t>
  </si>
  <si>
    <t>Услуги связи</t>
  </si>
  <si>
    <t>Прочие работы, услуги</t>
  </si>
  <si>
    <t>04</t>
  </si>
  <si>
    <t>Работы, услуги по содержанию имущества</t>
  </si>
  <si>
    <t>07</t>
  </si>
  <si>
    <t>14</t>
  </si>
  <si>
    <t>Наказы избирателей</t>
  </si>
  <si>
    <t>12</t>
  </si>
  <si>
    <t>05</t>
  </si>
  <si>
    <t>Уличное освещение</t>
  </si>
  <si>
    <t>Молодежная политика и оздоровление детей</t>
  </si>
  <si>
    <t>Другие вопросы в области образования</t>
  </si>
  <si>
    <t>08</t>
  </si>
  <si>
    <t>Пособия по социальной помощи населению</t>
  </si>
  <si>
    <t>Другие вопросы в области социальной политики</t>
  </si>
  <si>
    <t>06</t>
  </si>
  <si>
    <t>11</t>
  </si>
  <si>
    <t>Перечисления другим бюджетам бюджетной системы Российской Федерации</t>
  </si>
  <si>
    <t>Итого</t>
  </si>
  <si>
    <t>рублей</t>
  </si>
  <si>
    <t>1101</t>
  </si>
  <si>
    <t>1104</t>
  </si>
  <si>
    <t>1136</t>
  </si>
  <si>
    <t>1140</t>
  </si>
  <si>
    <t>1123</t>
  </si>
  <si>
    <t>1124</t>
  </si>
  <si>
    <t>1125</t>
  </si>
  <si>
    <t>1109</t>
  </si>
  <si>
    <t>1110</t>
  </si>
  <si>
    <t>1126</t>
  </si>
  <si>
    <t>1105</t>
  </si>
  <si>
    <t>1111</t>
  </si>
  <si>
    <t>1129</t>
  </si>
  <si>
    <t>1134</t>
  </si>
  <si>
    <t>1135</t>
  </si>
  <si>
    <t>1137</t>
  </si>
  <si>
    <t>1139</t>
  </si>
  <si>
    <t>1142</t>
  </si>
  <si>
    <t>1143</t>
  </si>
  <si>
    <t>1148</t>
  </si>
  <si>
    <t>1149</t>
  </si>
  <si>
    <t>1116</t>
  </si>
  <si>
    <t>1121</t>
  </si>
  <si>
    <t>13</t>
  </si>
  <si>
    <t>1150</t>
  </si>
  <si>
    <t>Прочие межбюджетные трансферты общего характера</t>
  </si>
  <si>
    <t>121</t>
  </si>
  <si>
    <t>122</t>
  </si>
  <si>
    <t>244</t>
  </si>
  <si>
    <t>Другие расходы по содержанию имущества</t>
  </si>
  <si>
    <t>242</t>
  </si>
  <si>
    <t>852</t>
  </si>
  <si>
    <t>243</t>
  </si>
  <si>
    <t>ЦП "Молодежь Айхала"</t>
  </si>
  <si>
    <t>323</t>
  </si>
  <si>
    <t>322</t>
  </si>
  <si>
    <t>540</t>
  </si>
  <si>
    <t>314</t>
  </si>
  <si>
    <t>350</t>
  </si>
  <si>
    <t>1144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</si>
  <si>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</si>
  <si>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</si>
  <si>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</si>
  <si>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Приложение №3</t>
  </si>
  <si>
    <t>(в рублях)</t>
  </si>
  <si>
    <t>Наименование  доходов</t>
  </si>
  <si>
    <t>3</t>
  </si>
  <si>
    <t>НАЛОГОВЫЕ И НЕНАЛОГОВЫЕ ДОХОДЫ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</si>
  <si>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</si>
  <si>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</si>
  <si>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</si>
  <si>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</si>
  <si>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</si>
  <si>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</si>
  <si>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</si>
  <si>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</si>
  <si>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</si>
  <si>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</si>
  <si>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</si>
  <si>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</si>
  <si>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</si>
  <si>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</si>
  <si>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</si>
  <si>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</si>
  <si>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</si>
  <si>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</si>
  <si>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</si>
  <si>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</si>
  <si>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Сумма очередной финансовый период</t>
  </si>
  <si>
    <t>Сумма первый год планового периода</t>
  </si>
  <si>
    <t>Сумма второй год планового периода</t>
  </si>
  <si>
    <t>Базовый ФОТ (очередной финансовый период)</t>
  </si>
  <si>
    <t>Годовой ФОТ с учетом индексации (первый год планового периода)</t>
  </si>
  <si>
    <t>Годовой ФОТ с учетом индексации (второй год планового периода)</t>
  </si>
  <si>
    <t>Сумма по методике индексации (1 год)</t>
  </si>
  <si>
    <t>Сумма по методике индексации (2 год)</t>
  </si>
  <si>
    <t>Сумма по методике индексации (3 год)</t>
  </si>
  <si>
    <t>Сумма субсидий и субвенций (1 год)</t>
  </si>
  <si>
    <t>Сумма субсидий и субвенций (2 год)</t>
  </si>
  <si>
    <t>Сумма субсидий и субвенций (3 год)</t>
  </si>
  <si>
    <t>Сумма на 1 год</t>
  </si>
  <si>
    <t>Сумма на 2 год</t>
  </si>
  <si>
    <t>Сумма на 3 год</t>
  </si>
  <si>
    <t>2013 год</t>
  </si>
  <si>
    <t>Доп.класс.</t>
  </si>
  <si>
    <t>Рег.класс.</t>
  </si>
  <si>
    <t>0020300</t>
  </si>
  <si>
    <t>0020490</t>
  </si>
  <si>
    <t>Возмещение расходов, связанных с проездом в отпуск</t>
  </si>
  <si>
    <t>Командировочные расходы (суточные при служебных командировках; оплата проезда к месту служебной командировки; оплата за проживание в жилых помещениях при служ.командировках)</t>
  </si>
  <si>
    <t>Плата за обучение на курсах повышения квалификации, подготовки и переподготовки специалистов</t>
  </si>
  <si>
    <t>Иные работы и услуги по подстатье 226</t>
  </si>
  <si>
    <t>Приобретение прочих материальных запасов</t>
  </si>
  <si>
    <t>Прочие компенсации по подстатье 212</t>
  </si>
  <si>
    <t>Услуги в области информационных технологий</t>
  </si>
  <si>
    <t>Приобретение (изготовление) основных средств</t>
  </si>
  <si>
    <t>Оплата услуг отопления прочих поставщиков</t>
  </si>
  <si>
    <t>11072</t>
  </si>
  <si>
    <t>Оплата услуг предоставления электроэнергии</t>
  </si>
  <si>
    <t>Оплата услуг горячего  и холодного водоснабжения, водоотведение</t>
  </si>
  <si>
    <t>Оплата услуг канализации, ассенизации, водоотведения</t>
  </si>
  <si>
    <t>Текущий и капитальный ремонт и реставрация нефинансовых активов</t>
  </si>
  <si>
    <t>Содержание в чистоте помещений, зданий, дворов, иного имущества</t>
  </si>
  <si>
    <t>Услуги вневедомственной и ведомственной (в т.ч. пожарной) охраны</t>
  </si>
  <si>
    <t>Услуги по страхованию</t>
  </si>
  <si>
    <t>Подписка на периодические и справочные издания</t>
  </si>
  <si>
    <t>Представительские расходы, прием и обслуживание делегаций</t>
  </si>
  <si>
    <t>Приобретение горюче-смазочных материалов</t>
  </si>
  <si>
    <t>851</t>
  </si>
  <si>
    <t>Уплата штрафов, пеней за несвоевременную уплату налогов и сборов, другие экономические санкции</t>
  </si>
  <si>
    <t>0900200</t>
  </si>
  <si>
    <t>0920391</t>
  </si>
  <si>
    <t>0920392</t>
  </si>
  <si>
    <t>7950011</t>
  </si>
  <si>
    <t>2180100</t>
  </si>
  <si>
    <t>3030200</t>
  </si>
  <si>
    <t>6000200</t>
  </si>
  <si>
    <t>7950014</t>
  </si>
  <si>
    <t>3400300</t>
  </si>
  <si>
    <t>7950015</t>
  </si>
  <si>
    <t>7950032</t>
  </si>
  <si>
    <t>1138</t>
  </si>
  <si>
    <t>3500240</t>
  </si>
  <si>
    <t>6000100</t>
  </si>
  <si>
    <t>6000400</t>
  </si>
  <si>
    <t>6000500</t>
  </si>
  <si>
    <t>7950010</t>
  </si>
  <si>
    <t>7950013</t>
  </si>
  <si>
    <t>4508500</t>
  </si>
  <si>
    <t>7950002</t>
  </si>
  <si>
    <t>7950012</t>
  </si>
  <si>
    <t>1040200</t>
  </si>
  <si>
    <t>Другие выплаты по социальной помощи</t>
  </si>
  <si>
    <t>5058600</t>
  </si>
  <si>
    <t>7950005</t>
  </si>
  <si>
    <t>7950022</t>
  </si>
  <si>
    <t>7950006</t>
  </si>
  <si>
    <t>5129700</t>
  </si>
  <si>
    <t>5210400</t>
  </si>
  <si>
    <t>5210600</t>
  </si>
  <si>
    <t>Бюджет МО "Поселок Айхал" по расходной части на 2013 год</t>
  </si>
  <si>
    <t>Функционирование высшего должностного лица субъекта РФ и муниципального образования</t>
  </si>
  <si>
    <t>ОБЩЕГОСУДАРСТВЕННЫЕ ВОПРОСЫ</t>
  </si>
  <si>
    <t>Резервный фонд</t>
  </si>
  <si>
    <t>00</t>
  </si>
  <si>
    <t>НАЦИОНАЛЬНАЯ ЭКОНОМИКА</t>
  </si>
  <si>
    <t>ЖИЛИЩНО-КОММУНАЛЬНОЕ ХОЗЯЙСТВО</t>
  </si>
  <si>
    <t>Прочие мероприятия по благоустройству</t>
  </si>
  <si>
    <t>ОБРАЗОВАНИЕ</t>
  </si>
  <si>
    <t>КУЛЬТУРА, КИНЕМАТОГРАФИЯ</t>
  </si>
  <si>
    <t>ФИЗИЧЕСКАЯ КУЛЬТУРА И СПОРТ</t>
  </si>
  <si>
    <t>ЗДРАВООХРАНЕНИЕ</t>
  </si>
  <si>
    <t>СОЦИАЛЬНАЯ ПОЛИТИКА</t>
  </si>
  <si>
    <t>Мероприятия в области физической культуры и спорта</t>
  </si>
  <si>
    <t>МЕЖБЮДЖЕТНЫЕ ТРАНСФЕРТЫ ОБЩЕГО ХАРАКТЕРА</t>
  </si>
  <si>
    <t>Приобретение подарочной, сувенирной продукции</t>
  </si>
  <si>
    <t>Социальные выплаты</t>
  </si>
  <si>
    <t>320</t>
  </si>
  <si>
    <t>263</t>
  </si>
  <si>
    <t>0013600</t>
  </si>
  <si>
    <t>365</t>
  </si>
  <si>
    <t>0013800</t>
  </si>
  <si>
    <t>360</t>
  </si>
  <si>
    <t>1146</t>
  </si>
  <si>
    <t>Другие общегосдударственные вопросы</t>
  </si>
  <si>
    <t>Защита населения и территории от ГО и ЧС</t>
  </si>
  <si>
    <t>Транспорт</t>
  </si>
  <si>
    <t>Дрожное хозяйство</t>
  </si>
  <si>
    <t>ЦП "Содействие занятости населения"</t>
  </si>
  <si>
    <t>ЦП "Развитие и поддержка предпринимательства"</t>
  </si>
  <si>
    <t>Жилищное хозяйство</t>
  </si>
  <si>
    <t>Благоустройство</t>
  </si>
  <si>
    <t>ЦП "Развитие и поддержка учреждений образования"</t>
  </si>
  <si>
    <t>Культура</t>
  </si>
  <si>
    <t>ЦП "Развитие и поддержка учреждений здравоохранения"</t>
  </si>
  <si>
    <t>Социальное обеспечение населения</t>
  </si>
  <si>
    <t>ЦП "Социальная поддержка населения"</t>
  </si>
  <si>
    <t>Глава униципального образования</t>
  </si>
  <si>
    <t>Функционирование представительных органов муниципальных образований</t>
  </si>
  <si>
    <t>Расходы на содержание органов гос.власти и оранов местного самоуправления</t>
  </si>
  <si>
    <t>Функционирование местных администраций</t>
  </si>
  <si>
    <t>Оценка недвижимости, признание прав и регулирование отношений в гос. и мун.собственности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</si>
  <si>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</si>
  <si>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</si>
  <si>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территриях, где отсутствуют военные комиссариаты</t>
  </si>
  <si>
    <t>Органы внутренних дел</t>
  </si>
  <si>
    <t>НАЦИОНАЛЬНАЯ БЕЗОПАСНОСТЬ И ПРАВООХРАНИТЕЛЬНАЯ ДЕЯТЕЛЬНОСТЬ</t>
  </si>
  <si>
    <t>ЦП "Правопорядок на территории МО "Поселок Айхал"</t>
  </si>
  <si>
    <t>Органы юстиции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</si>
  <si>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</si>
  <si>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</si>
  <si>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Отдельные мероприятия в области автомобильного транспорта</t>
  </si>
  <si>
    <t>Содержание автомобильных дорог и инженерных сооружений на них в границах поселений</t>
  </si>
  <si>
    <t>Связь и информатика</t>
  </si>
  <si>
    <t>ЦП "Обеспечение населения услугами связи"</t>
  </si>
  <si>
    <t>Другие вопросы в области  нац.экономики</t>
  </si>
  <si>
    <t>Мероприятия по землеустройству и землепользованию</t>
  </si>
  <si>
    <t>Капитальный ремонт муниципального жилого фонда, осуществляемый за счет средств местных бюджетов</t>
  </si>
  <si>
    <t>Организация  содержание мест захоронения</t>
  </si>
  <si>
    <t>Государственная паоддержкав сфере культуры, кинематографии</t>
  </si>
  <si>
    <t>Другие вопросы в области здравоохранения</t>
  </si>
  <si>
    <t>Подпрограмма "Обеспечеие жильем молодых семей"</t>
  </si>
  <si>
    <t>Оказание других видов социальной помощи</t>
  </si>
  <si>
    <t>ЦП "Профилактика безнадзорности"</t>
  </si>
  <si>
    <t>Другие вопросы в области физической культуры и спорта</t>
  </si>
  <si>
    <t>Субсидии бюджету субъекта РФ из местных бюджетов для формиования регионального фонда финансовой поддержки поселений и регионального фонда финансовой поддержки муниципальных районов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</si>
  <si>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соответствиии с заключенными соглашениями</t>
  </si>
  <si>
    <t>ЦП "Переселение граждан с ветхого, аварийного жилфонда"</t>
  </si>
  <si>
    <t>БЕЗВОЗМЕЗДНЫЕ ПОСТУПЛЕНИЯ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</si>
  <si>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</si>
  <si>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</si>
  <si>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</si>
  <si>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80</t>
  </si>
  <si>
    <t>1 квартал</t>
  </si>
  <si>
    <t>3 квартал</t>
  </si>
  <si>
    <t>4 квартал</t>
  </si>
  <si>
    <t>2 квартал</t>
  </si>
  <si>
    <t xml:space="preserve">Источники финансирования дефицита бюджета </t>
  </si>
  <si>
    <t>МО "Поселок Айхал" на 2013 год</t>
  </si>
  <si>
    <t>Источники финансирования дефицита, всего</t>
  </si>
  <si>
    <t>Муниципальные ценные бумаги</t>
  </si>
  <si>
    <t>1.1.</t>
  </si>
  <si>
    <t>привлечение основного долга</t>
  </si>
  <si>
    <t>1.2.</t>
  </si>
  <si>
    <t>погашение основного долга</t>
  </si>
  <si>
    <t>Кредиты, полученные от кредитных организаций</t>
  </si>
  <si>
    <t>2.1.</t>
  </si>
  <si>
    <t>2.2.</t>
  </si>
  <si>
    <t>Бюджетные кредиты, полученные от других бюджетов</t>
  </si>
  <si>
    <t>3.1.</t>
  </si>
  <si>
    <t>3.2.</t>
  </si>
  <si>
    <t>Изменение остатков средств бюджета</t>
  </si>
  <si>
    <t>4.1.</t>
  </si>
  <si>
    <t>на начало года</t>
  </si>
  <si>
    <t>4.2.</t>
  </si>
  <si>
    <t>на конец года</t>
  </si>
  <si>
    <t>Иные источники внутреннего финансирования дефицита, в том числе:</t>
  </si>
  <si>
    <t>5.1.</t>
  </si>
  <si>
    <t>Акции и иные формы участия в капитале в муниципальной собственности</t>
  </si>
  <si>
    <t>5.1.1.</t>
  </si>
  <si>
    <t>поступления от продажи акций</t>
  </si>
  <si>
    <t>5.1.2.</t>
  </si>
  <si>
    <t>приобретение акций</t>
  </si>
  <si>
    <t>5.2.</t>
  </si>
  <si>
    <t>Земельные участки, находящиеся в муниципальной собственности</t>
  </si>
  <si>
    <t>5.2.1.</t>
  </si>
  <si>
    <t>поступления от продажи земельных участков</t>
  </si>
  <si>
    <t>5.2.2.</t>
  </si>
  <si>
    <t>приобретение земельных участков</t>
  </si>
  <si>
    <t>5.3.</t>
  </si>
  <si>
    <t>Исполнение муниципальных гарантий</t>
  </si>
  <si>
    <t>5.4.</t>
  </si>
  <si>
    <t>Бюджетные кредиты, предоставленные внутри страны в валюте Российской Федерации</t>
  </si>
  <si>
    <t>5.4.1.</t>
  </si>
  <si>
    <t>погашение (возврат) бюджетных кредитов</t>
  </si>
  <si>
    <t>5.4.2.</t>
  </si>
  <si>
    <t>предоставление бюджетных кредитов</t>
  </si>
  <si>
    <t>5.5.</t>
  </si>
  <si>
    <t>Прочие источники внутреннего финансирования дефицита</t>
  </si>
  <si>
    <t>5.5.1.</t>
  </si>
  <si>
    <t>погашение задолженности</t>
  </si>
  <si>
    <t>1117</t>
  </si>
  <si>
    <t>1120</t>
  </si>
  <si>
    <t>1112</t>
  </si>
  <si>
    <t>Подготовка проектов планировки территорий</t>
  </si>
  <si>
    <t>Иные работы, услуги по подст.226</t>
  </si>
  <si>
    <t>6802104</t>
  </si>
  <si>
    <t>Дооборудование, модернизация основных средств</t>
  </si>
  <si>
    <t>1151</t>
  </si>
  <si>
    <t>Организация мероприятий</t>
  </si>
  <si>
    <t>План комплексного развития МО</t>
  </si>
  <si>
    <t>9503404</t>
  </si>
  <si>
    <t>1133</t>
  </si>
  <si>
    <t>1132</t>
  </si>
  <si>
    <t>Увеличение стоимости нематериальных активов</t>
  </si>
  <si>
    <t>Монтажные работы</t>
  </si>
  <si>
    <t>321</t>
  </si>
  <si>
    <t>1147</t>
  </si>
  <si>
    <t>ДОХОДЫ ОТ ОКАЗАНИЯ ПЛАТНЫХ УСЛУГ (РАБОТ) И КОМПЕНСАЦИИ ЗАТРАТ ГОСУДАРСТВА</t>
  </si>
  <si>
    <t>Прочие доходы от компенсации затрат бюджетов поселений</t>
  </si>
  <si>
    <t>Прочие безвозмездные поступления в бюджеты поселений</t>
  </si>
  <si>
    <t>803 2 19 05000 10 0000 151</t>
  </si>
  <si>
    <t>Приложение №1</t>
  </si>
  <si>
    <t>Объем поступления доходов в бюджет МО "Поселок Айхал" на 2013 год</t>
  </si>
  <si>
    <t>уточнение (+,-)</t>
  </si>
  <si>
    <t>Уточненный бюджет №6-3</t>
  </si>
  <si>
    <t>Уточнение (+,-)</t>
  </si>
  <si>
    <t>Уточненный бюджет №7-7</t>
  </si>
  <si>
    <t>182 1 00 00000 00 0000 000</t>
  </si>
  <si>
    <t>182 1 01 00000 00 0000 000</t>
  </si>
  <si>
    <t>182 1 01 02000 00 0000 000</t>
  </si>
  <si>
    <t>182 1 01 02010 01 0000 110</t>
  </si>
  <si>
    <t>182 1 01 02020 01 0000 110</t>
  </si>
  <si>
    <t>182 1 01 02030 01 0000 110</t>
  </si>
  <si>
    <t>182 1 01 02040 01 0000 110</t>
  </si>
  <si>
    <t>182 1 06 00000 00 0000 000</t>
  </si>
  <si>
    <t>182 1 06 01000 00 0000 110</t>
  </si>
  <si>
    <t>182 1 06 01030 05 0000 110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</si>
  <si>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</si>
  <si>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</si>
  <si>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</si>
  <si>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</si>
  <si>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</si>
  <si>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</si>
  <si>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000 1 11 00000 00 0000 000</t>
  </si>
  <si>
    <t>000 1 11 05000 00 0000 120</t>
  </si>
  <si>
    <t>164 1 11 05010 00 0000 120</t>
  </si>
  <si>
    <t>164 1 11 05013 10 0000 120</t>
  </si>
  <si>
    <t>803 1 11 05020 00 0000 120</t>
  </si>
  <si>
    <t>803 1 11 05025 10 0000 120</t>
  </si>
  <si>
    <t>803 1 11 05030 00 0000 120</t>
  </si>
  <si>
    <t>803 1 11 05035 10 0000 120</t>
  </si>
  <si>
    <t>000 1 13 00000 00 0000 000</t>
  </si>
  <si>
    <t>803 1 13 02995 10 0000 130</t>
  </si>
  <si>
    <t>000 1 14 00000 00 0000 000</t>
  </si>
  <si>
    <t>803 1 14 06010 00 0000 420</t>
  </si>
  <si>
    <t>803 1 14 06013 10 0000 420</t>
  </si>
  <si>
    <t>000 1 16 00000 00 0000 000</t>
  </si>
  <si>
    <t>803 1 16 23052 10 0000 140</t>
  </si>
  <si>
    <t>Доходы от возмещения ущерба при возникновении иных страховых случаев, когда выгдоприобретателями выступают получатели средств бюджнтов поселений</t>
  </si>
  <si>
    <t>803 1 16 90000 00 0000 140</t>
  </si>
  <si>
    <t>803 1 16 90050 10 0000 140</t>
  </si>
  <si>
    <t>000 2 00 00000 00 0000 000</t>
  </si>
  <si>
    <t>803 2 02 02999 10 6603 151</t>
  </si>
  <si>
    <t>Субсидии на софинансирование расходных обязательств по реализации плана мероприятий комплексного развития МО РС (Я) на 2013-2015 г.г.</t>
  </si>
  <si>
    <t>803 2 02 03003 10 0000 151</t>
  </si>
  <si>
    <t>803 2 02 03015 10 0000 151</t>
  </si>
  <si>
    <t>803 2 02 04012 10 0000 151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</si>
  <si>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</si>
  <si>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803 2 07 05030 10 0000 180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</si>
  <si>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</si>
  <si>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План на 1 полугодие</t>
  </si>
  <si>
    <t>164 1 14 06000 00 0000 420</t>
  </si>
  <si>
    <t>803 2 18 05010 10 0000 151</t>
  </si>
  <si>
    <t>Прибавить</t>
  </si>
  <si>
    <t>Поступило на 05.05.2013 г.</t>
  </si>
  <si>
    <t>Дополнительные ассигнования ВУС (РБ)</t>
  </si>
  <si>
    <t>9503405</t>
  </si>
  <si>
    <t>ЦП "АнтивичСпид"</t>
  </si>
  <si>
    <t>118</t>
  </si>
  <si>
    <t>ЦП "Развитие здравоохранения"</t>
  </si>
  <si>
    <t>план на 1 полугодие</t>
  </si>
  <si>
    <t>Сбсидии на энергосбережение</t>
  </si>
  <si>
    <t>9105401</t>
  </si>
  <si>
    <t>803 2 02 02999 10 6205 151</t>
  </si>
  <si>
    <t>803 2 02 02999 10 6808 151</t>
  </si>
  <si>
    <t>4 вкартал</t>
  </si>
  <si>
    <t>Субсидии на реализацию мероприятий энергосбережения в многоквартирном жилищном фонде</t>
  </si>
  <si>
    <t>Субсидии на капитальный ремонт и ремонт автомобильных дорог общего пользования</t>
  </si>
  <si>
    <t>Доходы бюджетов поселенй от возвраа остатков</t>
  </si>
  <si>
    <t>Исполнено за 1 полугодие</t>
  </si>
  <si>
    <t>% исполнения</t>
  </si>
  <si>
    <t>план на 2013 год</t>
  </si>
  <si>
    <t>Исполнено за 2 полугодие</t>
  </si>
  <si>
    <t>803 1 17 01050 10 0000 180</t>
  </si>
  <si>
    <t>Невыясненные поступления, зачисляемые в бюджеты поселений</t>
  </si>
  <si>
    <t>000 1 17 00000 00 0000 000</t>
  </si>
  <si>
    <t>НЕВЫЯСНЕННЫЕ ПОСТУПЛЕНИЯ</t>
  </si>
  <si>
    <t>Приложение №2</t>
  </si>
  <si>
    <t xml:space="preserve">план </t>
  </si>
  <si>
    <t>исполнено на 2 полугодие</t>
  </si>
  <si>
    <t>от 10.09.2013 г.</t>
  </si>
  <si>
    <t>к решению сессии АПС III - №10-4</t>
  </si>
  <si>
    <t>к решению сессии АПС III- №10-4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</si>
</sst>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13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4" fontId="5" fillId="2" borderId="1" xfId="0" applyNumberFormat="1" applyFont="1" applyFill="1" applyBorder="1" applyAlignment="1" applyProtection="1">
      <alignment horizontal="right" vertical="top" shrinkToFit="1"/>
      <protection locked="0"/>
    </xf>
    <xf numFmtId="4" fontId="4" fillId="2" borderId="1" xfId="0" applyNumberFormat="1" applyFont="1" applyFill="1" applyBorder="1" applyAlignment="1" applyProtection="1">
      <alignment horizontal="right" vertical="top" shrinkToFit="1"/>
      <protection locked="0"/>
    </xf>
    <xf numFmtId="4" fontId="5" fillId="3" borderId="1" xfId="0" applyNumberFormat="1" applyFont="1" applyFill="1" applyBorder="1" applyAlignment="1" applyProtection="1">
      <alignment horizontal="right" vertical="top" shrinkToFit="1"/>
      <protection locked="0"/>
    </xf>
    <xf numFmtId="0" fontId="8" fillId="0" borderId="0" xfId="0" applyFont="1"/>
    <xf numFmtId="0" fontId="4" fillId="0" borderId="1" xfId="0" applyFont="1" applyBorder="1"/>
    <xf numFmtId="0" fontId="4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0" fillId="2" borderId="2" xfId="0" applyFill="1" applyBorder="1" applyAlignment="1">
      <alignment wrapText="1"/>
    </xf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4" fontId="0" fillId="2" borderId="2" xfId="0" applyNumberFormat="1" applyFill="1" applyBorder="1" applyAlignment="1">
      <alignment wrapText="1"/>
    </xf>
    <xf numFmtId="0" fontId="2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shrinkToFit="1"/>
      <protection locked="0"/>
    </xf>
    <xf numFmtId="0" fontId="5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 applyProtection="1">
      <alignment horizontal="right" vertical="top" shrinkToFi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5" fillId="3" borderId="1" xfId="0" applyFont="1" applyFill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center" vertical="top" shrinkToFit="1"/>
    </xf>
    <xf numFmtId="49" fontId="5" fillId="3" borderId="5" xfId="0" applyNumberFormat="1" applyFont="1" applyFill="1" applyBorder="1" applyAlignment="1">
      <alignment horizontal="center" vertical="top" shrinkToFit="1"/>
    </xf>
    <xf numFmtId="49" fontId="5" fillId="3" borderId="6" xfId="0" applyNumberFormat="1" applyFont="1" applyFill="1" applyBorder="1" applyAlignment="1">
      <alignment horizontal="center" vertical="top" shrinkToFit="1"/>
    </xf>
    <xf numFmtId="49" fontId="5" fillId="3" borderId="1" xfId="0" applyNumberFormat="1" applyFont="1" applyFill="1" applyBorder="1" applyAlignment="1">
      <alignment horizontal="center" vertical="top" shrinkToFit="1"/>
    </xf>
    <xf numFmtId="49" fontId="5" fillId="2" borderId="7" xfId="0" applyNumberFormat="1" applyFont="1" applyFill="1" applyBorder="1" applyAlignment="1">
      <alignment vertical="center" wrapText="1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7" xfId="0" quotePrefix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 applyProtection="1">
      <alignment horizontal="right" vertical="top" shrinkToFit="1"/>
      <protection locked="0"/>
    </xf>
    <xf numFmtId="4" fontId="5" fillId="2" borderId="7" xfId="0" applyNumberFormat="1" applyFont="1" applyFill="1" applyBorder="1" applyAlignment="1">
      <alignment horizontal="right" vertical="center" wrapText="1"/>
    </xf>
    <xf numFmtId="49" fontId="5" fillId="2" borderId="8" xfId="0" applyNumberFormat="1" applyFont="1" applyFill="1" applyBorder="1" applyAlignment="1">
      <alignment vertical="center" wrapText="1" shrinkToFit="1"/>
    </xf>
    <xf numFmtId="0" fontId="5" fillId="2" borderId="8" xfId="0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shrinkToFit="1"/>
    </xf>
    <xf numFmtId="165" fontId="5" fillId="2" borderId="1" xfId="0" applyNumberFormat="1" applyFont="1" applyFill="1" applyBorder="1" applyAlignment="1" applyProtection="1">
      <alignment horizontal="right" vertical="top" shrinkToFit="1"/>
      <protection locked="0"/>
    </xf>
    <xf numFmtId="0" fontId="5" fillId="2" borderId="1" xfId="0" applyFont="1" applyFill="1" applyBorder="1" applyAlignment="1" applyProtection="1">
      <alignment horizontal="center" vertical="top" shrinkToFit="1"/>
      <protection locked="0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4" fillId="2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0" fontId="9" fillId="0" borderId="1" xfId="0" applyFont="1" applyBorder="1"/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shrinkToFit="1"/>
    </xf>
    <xf numFmtId="0" fontId="6" fillId="2" borderId="1" xfId="0" applyFont="1" applyFill="1" applyBorder="1" applyAlignment="1" applyProtection="1">
      <alignment horizontal="center" vertical="top" shrinkToFit="1"/>
      <protection locked="0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 applyProtection="1">
      <alignment horizontal="right" vertical="top" shrinkToFit="1"/>
      <protection locked="0"/>
    </xf>
    <xf numFmtId="4" fontId="5" fillId="2" borderId="1" xfId="0" applyNumberFormat="1" applyFont="1" applyFill="1" applyBorder="1" applyAlignment="1">
      <alignment shrinkToFit="1"/>
    </xf>
    <xf numFmtId="4" fontId="4" fillId="0" borderId="1" xfId="0" applyNumberFormat="1" applyFont="1" applyFill="1" applyBorder="1"/>
    <xf numFmtId="4" fontId="0" fillId="0" borderId="0" xfId="0" applyNumberFormat="1"/>
    <xf numFmtId="0" fontId="4" fillId="2" borderId="0" xfId="0" applyFont="1" applyFill="1" applyAlignment="1">
      <alignment vertical="center" wrapText="1"/>
    </xf>
    <xf numFmtId="0" fontId="11" fillId="0" borderId="0" xfId="0" applyFont="1" applyAlignment="1">
      <alignment horizontal="right"/>
    </xf>
    <xf numFmtId="0" fontId="0" fillId="0" borderId="1" xfId="0" applyBorder="1"/>
    <xf numFmtId="0" fontId="10" fillId="0" borderId="1" xfId="0" applyFont="1" applyBorder="1"/>
    <xf numFmtId="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vertical="justify"/>
    </xf>
    <xf numFmtId="4" fontId="0" fillId="0" borderId="1" xfId="0" applyNumberFormat="1" applyBorder="1"/>
    <xf numFmtId="164" fontId="0" fillId="0" borderId="0" xfId="1" applyFont="1"/>
    <xf numFmtId="0" fontId="10" fillId="0" borderId="0" xfId="0" applyFont="1"/>
    <xf numFmtId="4" fontId="5" fillId="4" borderId="1" xfId="0" applyNumberFormat="1" applyFont="1" applyFill="1" applyBorder="1" applyAlignment="1" applyProtection="1">
      <alignment horizontal="right" vertical="top" shrinkToFit="1"/>
      <protection locked="0"/>
    </xf>
    <xf numFmtId="4" fontId="4" fillId="2" borderId="1" xfId="0" applyNumberFormat="1" applyFont="1" applyFill="1" applyBorder="1" applyAlignment="1">
      <alignment shrinkToFi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justify"/>
    </xf>
    <xf numFmtId="4" fontId="4" fillId="0" borderId="1" xfId="0" applyNumberFormat="1" applyFont="1" applyBorder="1" applyAlignment="1">
      <alignment horizontal="center" vertical="justify"/>
    </xf>
    <xf numFmtId="165" fontId="6" fillId="2" borderId="1" xfId="0" applyNumberFormat="1" applyFont="1" applyFill="1" applyBorder="1" applyAlignment="1" applyProtection="1">
      <alignment horizontal="right" vertical="top" shrinkToFit="1"/>
      <protection locked="0"/>
    </xf>
    <xf numFmtId="0" fontId="4" fillId="2" borderId="1" xfId="0" applyFont="1" applyFill="1" applyBorder="1" applyAlignment="1">
      <alignment vertical="justify" shrinkToFit="1"/>
    </xf>
    <xf numFmtId="4" fontId="4" fillId="0" borderId="1" xfId="0" applyNumberFormat="1" applyFont="1" applyFill="1" applyBorder="1" applyAlignment="1">
      <alignment wrapText="1"/>
    </xf>
    <xf numFmtId="4" fontId="5" fillId="0" borderId="1" xfId="0" applyNumberFormat="1" applyFont="1" applyBorder="1"/>
    <xf numFmtId="4" fontId="4" fillId="0" borderId="0" xfId="0" applyNumberFormat="1" applyFont="1"/>
    <xf numFmtId="0" fontId="0" fillId="0" borderId="0" xfId="0" applyFill="1"/>
    <xf numFmtId="4" fontId="5" fillId="0" borderId="7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4" fontId="5" fillId="2" borderId="0" xfId="0" applyNumberFormat="1" applyFont="1" applyFill="1" applyBorder="1" applyAlignment="1" applyProtection="1">
      <alignment horizontal="right" vertical="top" shrinkToFit="1"/>
      <protection locked="0"/>
    </xf>
    <xf numFmtId="0" fontId="10" fillId="0" borderId="0" xfId="0" applyFont="1" applyBorder="1"/>
    <xf numFmtId="4" fontId="6" fillId="0" borderId="1" xfId="0" applyNumberFormat="1" applyFont="1" applyBorder="1"/>
    <xf numFmtId="4" fontId="12" fillId="2" borderId="1" xfId="0" applyNumberFormat="1" applyFont="1" applyFill="1" applyBorder="1" applyAlignment="1" applyProtection="1">
      <alignment horizontal="right" vertical="top" shrinkToFit="1"/>
      <protection locked="0"/>
    </xf>
    <xf numFmtId="0" fontId="4" fillId="2" borderId="0" xfId="0" applyFont="1" applyFill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0" borderId="0" xfId="0" applyAlignment="1">
      <alignment horizontal="right"/>
    </xf>
    <xf numFmtId="0" fontId="4" fillId="0" borderId="0" xfId="0" applyFont="1"/>
    <xf numFmtId="0" fontId="1" fillId="0" borderId="0" xfId="0" applyFont="1"/>
    <xf numFmtId="4" fontId="5" fillId="4" borderId="1" xfId="0" applyNumberFormat="1" applyFont="1" applyFill="1" applyBorder="1"/>
    <xf numFmtId="0" fontId="10" fillId="0" borderId="1" xfId="0" applyFont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0" fillId="0" borderId="0" xfId="0" applyFont="1" applyFill="1" applyBorder="1"/>
    <xf numFmtId="0" fontId="1" fillId="0" borderId="0" xfId="0" applyFont="1" applyFill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4" fillId="0" borderId="4" xfId="0" applyNumberFormat="1" applyFont="1" applyBorder="1" applyAlignment="1">
      <alignment horizontal="center" vertical="justify"/>
    </xf>
    <xf numFmtId="4" fontId="4" fillId="0" borderId="4" xfId="0" applyNumberFormat="1" applyFont="1" applyBorder="1"/>
    <xf numFmtId="4" fontId="5" fillId="0" borderId="4" xfId="0" applyNumberFormat="1" applyFont="1" applyBorder="1"/>
    <xf numFmtId="4" fontId="4" fillId="0" borderId="1" xfId="0" applyNumberFormat="1" applyFont="1" applyBorder="1" applyAlignment="1">
      <alignment horizontal="center"/>
    </xf>
    <xf numFmtId="49" fontId="4" fillId="2" borderId="7" xfId="0" applyNumberFormat="1" applyFont="1" applyFill="1" applyBorder="1" applyAlignment="1">
      <alignment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7" xfId="0" quotePrefix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3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/>
    </xf>
    <xf numFmtId="0" fontId="4" fillId="0" borderId="8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4" fontId="4" fillId="0" borderId="8" xfId="0" applyNumberFormat="1" applyFont="1" applyBorder="1" applyAlignment="1">
      <alignment horizontal="center" vertical="justify"/>
    </xf>
    <xf numFmtId="4" fontId="4" fillId="0" borderId="9" xfId="0" applyNumberFormat="1" applyFont="1" applyBorder="1" applyAlignment="1">
      <alignment horizontal="center" vertical="justify"/>
    </xf>
    <xf numFmtId="4" fontId="4" fillId="0" borderId="7" xfId="0" applyNumberFormat="1" applyFont="1" applyBorder="1" applyAlignment="1">
      <alignment horizontal="center" vertical="justify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justify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%20&#1082;&#1074;&#1072;&#1088;&#1090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№1"/>
      <sheetName val="прил№2"/>
      <sheetName val="прил№3"/>
    </sheetNames>
    <sheetDataSet>
      <sheetData sheetId="0">
        <row r="47">
          <cell r="E47">
            <v>35174276.5</v>
          </cell>
          <cell r="F47">
            <v>32282178.5</v>
          </cell>
          <cell r="G47">
            <v>30883440.5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SheetLayoutView="100" workbookViewId="0">
      <selection activeCell="N3" sqref="N3"/>
    </sheetView>
  </sheetViews>
  <sheetFormatPr defaultRowHeight="13.2"/>
  <cols>
    <col min="1" max="1" width="23" customWidth="1"/>
    <col min="2" max="2" width="67.33203125" customWidth="1"/>
    <col min="3" max="8" width="15.6640625" hidden="1" customWidth="1"/>
    <col min="9" max="9" width="15.6640625" customWidth="1"/>
    <col min="10" max="13" width="15.6640625" hidden="1" customWidth="1"/>
    <col min="14" max="14" width="15.6640625" customWidth="1"/>
    <col min="15" max="16" width="15.6640625" hidden="1" customWidth="1"/>
    <col min="17" max="17" width="15.6640625" customWidth="1"/>
    <col min="18" max="18" width="11.44140625" hidden="1" customWidth="1"/>
    <col min="19" max="19" width="14.44140625" customWidth="1"/>
  </cols>
  <sheetData>
    <row r="1" spans="1:19">
      <c r="A1" s="120"/>
      <c r="B1" s="120"/>
      <c r="C1" s="120"/>
      <c r="D1" s="120"/>
      <c r="E1" s="120"/>
      <c r="F1" s="120"/>
      <c r="G1" s="120"/>
      <c r="H1" s="11"/>
      <c r="N1" s="99" t="s">
        <v>347</v>
      </c>
    </row>
    <row r="2" spans="1:19" ht="15.75" customHeight="1">
      <c r="A2" s="17"/>
      <c r="B2" s="120"/>
      <c r="C2" s="120"/>
      <c r="D2" s="120"/>
      <c r="E2" s="120"/>
      <c r="F2" s="120"/>
      <c r="G2" s="120"/>
      <c r="H2" s="11"/>
      <c r="N2" s="99" t="s">
        <v>427</v>
      </c>
    </row>
    <row r="3" spans="1:19" ht="12.75" customHeight="1">
      <c r="A3" s="121" t="s">
        <v>348</v>
      </c>
      <c r="B3" s="121"/>
      <c r="C3" s="121"/>
      <c r="D3" s="121"/>
      <c r="E3" s="121"/>
      <c r="F3" s="121"/>
      <c r="G3" s="121"/>
      <c r="H3" s="11"/>
      <c r="N3" s="99" t="s">
        <v>426</v>
      </c>
    </row>
    <row r="4" spans="1:19">
      <c r="A4" s="10"/>
      <c r="B4" s="10"/>
      <c r="C4" s="18" t="s">
        <v>109</v>
      </c>
      <c r="D4" s="12"/>
      <c r="E4" s="12"/>
      <c r="F4" s="12"/>
      <c r="G4" s="12"/>
      <c r="H4" s="12"/>
    </row>
    <row r="5" spans="1:19" ht="39.6">
      <c r="A5" s="19" t="s">
        <v>0</v>
      </c>
      <c r="B5" s="20" t="s">
        <v>110</v>
      </c>
      <c r="C5" s="20" t="s">
        <v>16</v>
      </c>
      <c r="D5" s="54" t="s">
        <v>349</v>
      </c>
      <c r="E5" s="54" t="s">
        <v>350</v>
      </c>
      <c r="F5" s="54" t="s">
        <v>351</v>
      </c>
      <c r="G5" s="54" t="s">
        <v>352</v>
      </c>
      <c r="H5" s="80" t="s">
        <v>349</v>
      </c>
      <c r="I5" s="81" t="s">
        <v>417</v>
      </c>
      <c r="J5" s="81" t="s">
        <v>278</v>
      </c>
      <c r="K5" s="81" t="s">
        <v>281</v>
      </c>
      <c r="L5" s="81" t="s">
        <v>279</v>
      </c>
      <c r="M5" s="81" t="s">
        <v>411</v>
      </c>
      <c r="N5" s="81" t="s">
        <v>396</v>
      </c>
      <c r="O5" s="81" t="s">
        <v>400</v>
      </c>
      <c r="P5" s="81" t="s">
        <v>399</v>
      </c>
      <c r="Q5" s="81" t="s">
        <v>418</v>
      </c>
      <c r="R5" s="110" t="s">
        <v>416</v>
      </c>
      <c r="S5" s="113" t="s">
        <v>416</v>
      </c>
    </row>
    <row r="6" spans="1:19">
      <c r="A6" s="19" t="s">
        <v>41</v>
      </c>
      <c r="B6" s="20" t="s">
        <v>42</v>
      </c>
      <c r="C6" s="20" t="s">
        <v>111</v>
      </c>
      <c r="D6" s="54"/>
      <c r="E6" s="54"/>
      <c r="F6" s="54"/>
      <c r="G6" s="55"/>
      <c r="H6" s="55"/>
      <c r="I6" s="52"/>
      <c r="J6" s="52"/>
      <c r="K6" s="52"/>
      <c r="L6" s="52"/>
      <c r="M6" s="52"/>
      <c r="N6" s="52"/>
      <c r="O6" s="52"/>
      <c r="P6" s="52"/>
      <c r="Q6" s="52"/>
      <c r="R6" s="111"/>
      <c r="S6" s="52"/>
    </row>
    <row r="7" spans="1:19">
      <c r="A7" s="46" t="s">
        <v>353</v>
      </c>
      <c r="B7" s="22" t="s">
        <v>112</v>
      </c>
      <c r="C7" s="45">
        <f>C8+C14+C23+C33+C37</f>
        <v>124904900</v>
      </c>
      <c r="D7" s="45">
        <f>D8+D14+D23+D33+D37</f>
        <v>0</v>
      </c>
      <c r="E7" s="45">
        <f t="shared" ref="E7:H7" si="0">E8+E14+E23+E33+E37+E31</f>
        <v>124904900</v>
      </c>
      <c r="F7" s="45">
        <f t="shared" si="0"/>
        <v>267200</v>
      </c>
      <c r="G7" s="45">
        <f t="shared" si="0"/>
        <v>125172100</v>
      </c>
      <c r="H7" s="45">
        <f t="shared" si="0"/>
        <v>1038120</v>
      </c>
      <c r="I7" s="45">
        <f>I8+I14+I23+I33+I37+I31+I41</f>
        <v>129972420</v>
      </c>
      <c r="J7" s="45">
        <f t="shared" ref="J7:Q7" si="1">J8+J14+J23+J33+J37+J31+J41</f>
        <v>28394650</v>
      </c>
      <c r="K7" s="45">
        <f t="shared" si="1"/>
        <v>39447870</v>
      </c>
      <c r="L7" s="45">
        <f t="shared" si="1"/>
        <v>31763250</v>
      </c>
      <c r="M7" s="45">
        <f t="shared" si="1"/>
        <v>30366650</v>
      </c>
      <c r="N7" s="45">
        <f t="shared" si="1"/>
        <v>67842520</v>
      </c>
      <c r="O7" s="45">
        <f t="shared" si="1"/>
        <v>10981741.93</v>
      </c>
      <c r="P7" s="45">
        <f t="shared" si="1"/>
        <v>-25.760000000009313</v>
      </c>
      <c r="Q7" s="45">
        <f t="shared" si="1"/>
        <v>68580704.550000012</v>
      </c>
      <c r="R7" s="112">
        <f>Q7/N7</f>
        <v>1.0108808539246481</v>
      </c>
      <c r="S7" s="85">
        <f>Q7/N7*100</f>
        <v>101.08808539246481</v>
      </c>
    </row>
    <row r="8" spans="1:19">
      <c r="A8" s="46" t="s">
        <v>354</v>
      </c>
      <c r="B8" s="22" t="s">
        <v>1</v>
      </c>
      <c r="C8" s="45">
        <f t="shared" ref="C8:M8" si="2">C9</f>
        <v>95137400</v>
      </c>
      <c r="D8" s="45">
        <f t="shared" si="2"/>
        <v>0</v>
      </c>
      <c r="E8" s="45">
        <f t="shared" si="2"/>
        <v>95137400</v>
      </c>
      <c r="F8" s="45">
        <f t="shared" si="2"/>
        <v>0</v>
      </c>
      <c r="G8" s="45">
        <f t="shared" si="2"/>
        <v>95137400</v>
      </c>
      <c r="H8" s="45">
        <f t="shared" si="2"/>
        <v>0</v>
      </c>
      <c r="I8" s="45">
        <f t="shared" si="2"/>
        <v>98737400</v>
      </c>
      <c r="J8" s="45">
        <f t="shared" si="2"/>
        <v>24164900</v>
      </c>
      <c r="K8" s="45">
        <f t="shared" si="2"/>
        <v>29762700</v>
      </c>
      <c r="L8" s="45">
        <f t="shared" si="2"/>
        <v>22928200</v>
      </c>
      <c r="M8" s="45">
        <f t="shared" si="2"/>
        <v>21881600</v>
      </c>
      <c r="N8" s="5">
        <f>N9</f>
        <v>53927600</v>
      </c>
      <c r="O8" s="5">
        <f t="shared" ref="O8:Q8" si="3">O9</f>
        <v>0</v>
      </c>
      <c r="P8" s="5">
        <f t="shared" si="3"/>
        <v>0</v>
      </c>
      <c r="Q8" s="5">
        <f t="shared" si="3"/>
        <v>52990299.630000003</v>
      </c>
      <c r="R8" s="112">
        <f t="shared" ref="R8:R53" si="4">Q8/N8</f>
        <v>0.98261928270496002</v>
      </c>
      <c r="S8" s="85">
        <f t="shared" ref="S8:S53" si="5">Q8/N8*100</f>
        <v>98.261928270496</v>
      </c>
    </row>
    <row r="9" spans="1:19">
      <c r="A9" s="21" t="s">
        <v>355</v>
      </c>
      <c r="B9" s="24" t="s">
        <v>2</v>
      </c>
      <c r="C9" s="23">
        <f>SUM(C10:C13)</f>
        <v>95137400</v>
      </c>
      <c r="D9" s="23">
        <f>SUM(D10:D13)</f>
        <v>0</v>
      </c>
      <c r="E9" s="23">
        <f>SUM(E10:E13)</f>
        <v>95137400</v>
      </c>
      <c r="F9" s="55"/>
      <c r="G9" s="55">
        <v>95137400</v>
      </c>
      <c r="H9" s="55"/>
      <c r="I9" s="52">
        <f>SUM(I10:I13)</f>
        <v>98737400</v>
      </c>
      <c r="J9" s="52">
        <f t="shared" ref="J9:P9" si="6">SUM(J10:J13)</f>
        <v>24164900</v>
      </c>
      <c r="K9" s="52">
        <f t="shared" si="6"/>
        <v>29762700</v>
      </c>
      <c r="L9" s="52">
        <f t="shared" si="6"/>
        <v>22928200</v>
      </c>
      <c r="M9" s="52">
        <f t="shared" si="6"/>
        <v>21881600</v>
      </c>
      <c r="N9" s="6">
        <f t="shared" ref="N9:N52" si="7">J9+K9</f>
        <v>53927600</v>
      </c>
      <c r="O9" s="52">
        <f t="shared" si="6"/>
        <v>0</v>
      </c>
      <c r="P9" s="52">
        <f t="shared" si="6"/>
        <v>0</v>
      </c>
      <c r="Q9" s="52">
        <v>52990299.630000003</v>
      </c>
      <c r="R9" s="112">
        <f t="shared" si="4"/>
        <v>0.98261928270496002</v>
      </c>
      <c r="S9" s="52">
        <f t="shared" si="5"/>
        <v>98.261928270496</v>
      </c>
    </row>
    <row r="10" spans="1:19" ht="39.6" hidden="1">
      <c r="A10" s="57" t="s">
        <v>356</v>
      </c>
      <c r="B10" s="58" t="s">
        <v>113</v>
      </c>
      <c r="C10" s="82">
        <v>94897400</v>
      </c>
      <c r="D10" s="59"/>
      <c r="E10" s="59">
        <f>C10+D10</f>
        <v>94897400</v>
      </c>
      <c r="F10" s="55"/>
      <c r="G10" s="55"/>
      <c r="H10" s="55"/>
      <c r="I10" s="92">
        <f>SUM(J10:M10)</f>
        <v>98497400</v>
      </c>
      <c r="J10" s="92">
        <v>24103900</v>
      </c>
      <c r="K10" s="92">
        <v>29696900</v>
      </c>
      <c r="L10" s="92">
        <v>22870200</v>
      </c>
      <c r="M10" s="92">
        <v>21826400</v>
      </c>
      <c r="N10" s="5">
        <f t="shared" si="7"/>
        <v>53800800</v>
      </c>
      <c r="O10" s="52"/>
      <c r="P10" s="52"/>
      <c r="Q10" s="52"/>
      <c r="R10" s="112">
        <f t="shared" si="4"/>
        <v>0</v>
      </c>
      <c r="S10" s="52">
        <f t="shared" si="5"/>
        <v>0</v>
      </c>
    </row>
    <row r="11" spans="1:19" ht="39.6" hidden="1">
      <c r="A11" s="57" t="s">
        <v>357</v>
      </c>
      <c r="B11" s="58" t="s">
        <v>114</v>
      </c>
      <c r="C11" s="82">
        <v>60000</v>
      </c>
      <c r="D11" s="59"/>
      <c r="E11" s="59">
        <f>C11+D11</f>
        <v>60000</v>
      </c>
      <c r="F11" s="55"/>
      <c r="G11" s="55"/>
      <c r="H11" s="55"/>
      <c r="I11" s="92">
        <f>SUM(J11:M11)</f>
        <v>60000</v>
      </c>
      <c r="J11" s="92">
        <v>15000</v>
      </c>
      <c r="K11" s="92">
        <v>16800</v>
      </c>
      <c r="L11" s="92">
        <v>14400</v>
      </c>
      <c r="M11" s="92">
        <v>13800</v>
      </c>
      <c r="N11" s="5">
        <f t="shared" si="7"/>
        <v>31800</v>
      </c>
      <c r="O11" s="52"/>
      <c r="P11" s="52"/>
      <c r="Q11" s="52"/>
      <c r="R11" s="112">
        <f t="shared" si="4"/>
        <v>0</v>
      </c>
      <c r="S11" s="52">
        <f t="shared" si="5"/>
        <v>0</v>
      </c>
    </row>
    <row r="12" spans="1:19" ht="26.4" hidden="1">
      <c r="A12" s="57" t="s">
        <v>358</v>
      </c>
      <c r="B12" s="58" t="s">
        <v>105</v>
      </c>
      <c r="C12" s="82">
        <v>150000</v>
      </c>
      <c r="D12" s="59"/>
      <c r="E12" s="59">
        <f>C12+D12</f>
        <v>150000</v>
      </c>
      <c r="F12" s="55"/>
      <c r="G12" s="55"/>
      <c r="H12" s="55"/>
      <c r="I12" s="92">
        <f>SUM(J12:M12)</f>
        <v>150000</v>
      </c>
      <c r="J12" s="92">
        <v>38100</v>
      </c>
      <c r="K12" s="92">
        <v>41300</v>
      </c>
      <c r="L12" s="92">
        <v>36100</v>
      </c>
      <c r="M12" s="92">
        <v>34500</v>
      </c>
      <c r="N12" s="5">
        <f t="shared" si="7"/>
        <v>79400</v>
      </c>
      <c r="O12" s="52"/>
      <c r="P12" s="52"/>
      <c r="Q12" s="52"/>
      <c r="R12" s="112">
        <f t="shared" si="4"/>
        <v>0</v>
      </c>
      <c r="S12" s="52">
        <f t="shared" si="5"/>
        <v>0</v>
      </c>
    </row>
    <row r="13" spans="1:19" ht="52.8" hidden="1">
      <c r="A13" s="57" t="s">
        <v>359</v>
      </c>
      <c r="B13" s="58" t="s">
        <v>115</v>
      </c>
      <c r="C13" s="82">
        <v>30000</v>
      </c>
      <c r="D13" s="59"/>
      <c r="E13" s="59">
        <f>C13+D13</f>
        <v>30000</v>
      </c>
      <c r="F13" s="55"/>
      <c r="G13" s="55"/>
      <c r="H13" s="55"/>
      <c r="I13" s="92">
        <f>SUM(J13:M13)</f>
        <v>30000</v>
      </c>
      <c r="J13" s="92">
        <v>7900</v>
      </c>
      <c r="K13" s="92">
        <v>7700</v>
      </c>
      <c r="L13" s="92">
        <v>7500</v>
      </c>
      <c r="M13" s="92">
        <v>6900</v>
      </c>
      <c r="N13" s="5">
        <f t="shared" si="7"/>
        <v>15600</v>
      </c>
      <c r="O13" s="52"/>
      <c r="P13" s="52"/>
      <c r="Q13" s="52"/>
      <c r="R13" s="112">
        <f t="shared" si="4"/>
        <v>0</v>
      </c>
      <c r="S13" s="52">
        <f t="shared" si="5"/>
        <v>0</v>
      </c>
    </row>
    <row r="14" spans="1:19">
      <c r="A14" s="46" t="s">
        <v>360</v>
      </c>
      <c r="B14" s="22" t="s">
        <v>3</v>
      </c>
      <c r="C14" s="45">
        <v>5850000</v>
      </c>
      <c r="D14" s="45"/>
      <c r="E14" s="45">
        <v>5850000</v>
      </c>
      <c r="F14" s="45"/>
      <c r="G14" s="45">
        <f t="shared" ref="G14:M14" si="8">G15+G18</f>
        <v>5850000</v>
      </c>
      <c r="H14" s="45">
        <f t="shared" si="8"/>
        <v>0</v>
      </c>
      <c r="I14" s="45">
        <f t="shared" si="8"/>
        <v>5850000</v>
      </c>
      <c r="J14" s="45">
        <f t="shared" si="8"/>
        <v>1300000</v>
      </c>
      <c r="K14" s="45">
        <f t="shared" si="8"/>
        <v>1516600</v>
      </c>
      <c r="L14" s="45">
        <f t="shared" si="8"/>
        <v>1516800</v>
      </c>
      <c r="M14" s="45">
        <f t="shared" si="8"/>
        <v>1516600</v>
      </c>
      <c r="N14" s="5">
        <f>N15+N18</f>
        <v>2816600</v>
      </c>
      <c r="O14" s="5">
        <f t="shared" ref="O14:Q14" si="9">O15+O18</f>
        <v>1800128.18</v>
      </c>
      <c r="P14" s="5">
        <f t="shared" si="9"/>
        <v>0</v>
      </c>
      <c r="Q14" s="5">
        <f t="shared" si="9"/>
        <v>3369968.52</v>
      </c>
      <c r="R14" s="112">
        <f t="shared" si="4"/>
        <v>1.1964668465525812</v>
      </c>
      <c r="S14" s="85">
        <f t="shared" si="5"/>
        <v>119.64668465525811</v>
      </c>
    </row>
    <row r="15" spans="1:19">
      <c r="A15" s="21" t="s">
        <v>361</v>
      </c>
      <c r="B15" s="24" t="s">
        <v>116</v>
      </c>
      <c r="C15" s="23">
        <f>C17</f>
        <v>650000</v>
      </c>
      <c r="D15" s="23">
        <f>D17</f>
        <v>0</v>
      </c>
      <c r="E15" s="23">
        <f>E17</f>
        <v>650000</v>
      </c>
      <c r="F15" s="55"/>
      <c r="G15" s="23">
        <f>G17</f>
        <v>650000</v>
      </c>
      <c r="H15" s="55"/>
      <c r="I15" s="52">
        <f>G15+H15</f>
        <v>650000</v>
      </c>
      <c r="J15" s="52"/>
      <c r="K15" s="52">
        <v>216600</v>
      </c>
      <c r="L15" s="52">
        <v>216800</v>
      </c>
      <c r="M15" s="52">
        <v>216600</v>
      </c>
      <c r="N15" s="6">
        <f t="shared" si="7"/>
        <v>216600</v>
      </c>
      <c r="O15" s="52">
        <v>128507.29</v>
      </c>
      <c r="P15" s="52"/>
      <c r="Q15" s="52">
        <v>242312.15</v>
      </c>
      <c r="R15" s="112">
        <f t="shared" si="4"/>
        <v>1.1187079870729455</v>
      </c>
      <c r="S15" s="52">
        <f t="shared" si="5"/>
        <v>111.87079870729455</v>
      </c>
    </row>
    <row r="16" spans="1:19" ht="26.4" hidden="1">
      <c r="A16" s="21" t="s">
        <v>362</v>
      </c>
      <c r="B16" s="24" t="s">
        <v>117</v>
      </c>
      <c r="C16" s="23">
        <v>650000</v>
      </c>
      <c r="D16" s="55"/>
      <c r="E16" s="55"/>
      <c r="F16" s="55"/>
      <c r="G16" s="55"/>
      <c r="H16" s="55"/>
      <c r="I16" s="52">
        <f>G16+H16</f>
        <v>0</v>
      </c>
      <c r="J16" s="52"/>
      <c r="K16" s="52"/>
      <c r="L16" s="52"/>
      <c r="M16" s="52"/>
      <c r="N16" s="6">
        <f t="shared" si="7"/>
        <v>0</v>
      </c>
      <c r="O16" s="52"/>
      <c r="P16" s="52"/>
      <c r="Q16" s="52"/>
      <c r="R16" s="112" t="e">
        <f t="shared" si="4"/>
        <v>#DIV/0!</v>
      </c>
      <c r="S16" s="52" t="e">
        <f t="shared" si="5"/>
        <v>#DIV/0!</v>
      </c>
    </row>
    <row r="17" spans="1:19" ht="26.4" hidden="1">
      <c r="A17" s="57" t="s">
        <v>363</v>
      </c>
      <c r="B17" s="58" t="s">
        <v>6</v>
      </c>
      <c r="C17" s="82">
        <v>650000</v>
      </c>
      <c r="D17" s="60"/>
      <c r="E17" s="60">
        <f>C17+D17</f>
        <v>650000</v>
      </c>
      <c r="F17" s="6"/>
      <c r="G17" s="60">
        <f>E17+F17</f>
        <v>650000</v>
      </c>
      <c r="H17" s="6"/>
      <c r="I17" s="52">
        <f>G17+H17</f>
        <v>650000</v>
      </c>
      <c r="J17" s="52"/>
      <c r="K17" s="52"/>
      <c r="L17" s="52"/>
      <c r="M17" s="52"/>
      <c r="N17" s="6">
        <f t="shared" si="7"/>
        <v>0</v>
      </c>
      <c r="O17" s="52"/>
      <c r="P17" s="52"/>
      <c r="Q17" s="52"/>
      <c r="R17" s="112" t="e">
        <f t="shared" si="4"/>
        <v>#DIV/0!</v>
      </c>
      <c r="S17" s="52" t="e">
        <f t="shared" si="5"/>
        <v>#DIV/0!</v>
      </c>
    </row>
    <row r="18" spans="1:19">
      <c r="A18" s="21" t="s">
        <v>364</v>
      </c>
      <c r="B18" s="24" t="s">
        <v>4</v>
      </c>
      <c r="C18" s="23">
        <f>C19+C21</f>
        <v>5200000</v>
      </c>
      <c r="D18" s="23">
        <f>D19+D21</f>
        <v>0</v>
      </c>
      <c r="E18" s="23">
        <f>E19+E21</f>
        <v>5200000</v>
      </c>
      <c r="F18" s="55"/>
      <c r="G18" s="23">
        <v>5200000</v>
      </c>
      <c r="H18" s="55"/>
      <c r="I18" s="52">
        <f>G18+H18</f>
        <v>5200000</v>
      </c>
      <c r="J18" s="52">
        <v>1300000</v>
      </c>
      <c r="K18" s="52">
        <v>1300000</v>
      </c>
      <c r="L18" s="52">
        <v>1300000</v>
      </c>
      <c r="M18" s="52">
        <v>1300000</v>
      </c>
      <c r="N18" s="6">
        <f t="shared" si="7"/>
        <v>2600000</v>
      </c>
      <c r="O18" s="52">
        <v>1671620.89</v>
      </c>
      <c r="P18" s="52"/>
      <c r="Q18" s="52">
        <v>3127656.37</v>
      </c>
      <c r="R18" s="112">
        <f t="shared" si="4"/>
        <v>1.2029447576923078</v>
      </c>
      <c r="S18" s="52">
        <f t="shared" si="5"/>
        <v>120.29447576923079</v>
      </c>
    </row>
    <row r="19" spans="1:19" ht="39.6" hidden="1">
      <c r="A19" s="57" t="s">
        <v>365</v>
      </c>
      <c r="B19" s="58" t="s">
        <v>118</v>
      </c>
      <c r="C19" s="82">
        <f>C20</f>
        <v>32000</v>
      </c>
      <c r="D19" s="82">
        <f>D20</f>
        <v>0</v>
      </c>
      <c r="E19" s="82">
        <f>E20</f>
        <v>32000</v>
      </c>
      <c r="F19" s="55"/>
      <c r="G19" s="55"/>
      <c r="H19" s="55"/>
      <c r="I19" s="52"/>
      <c r="J19" s="52"/>
      <c r="K19" s="52"/>
      <c r="L19" s="52"/>
      <c r="M19" s="52"/>
      <c r="N19" s="5">
        <f t="shared" si="7"/>
        <v>0</v>
      </c>
      <c r="O19" s="52"/>
      <c r="P19" s="52"/>
      <c r="Q19" s="52"/>
      <c r="R19" s="112" t="e">
        <f t="shared" si="4"/>
        <v>#DIV/0!</v>
      </c>
      <c r="S19" s="52" t="e">
        <f t="shared" si="5"/>
        <v>#DIV/0!</v>
      </c>
    </row>
    <row r="20" spans="1:19" ht="52.8" hidden="1">
      <c r="A20" s="57" t="s">
        <v>366</v>
      </c>
      <c r="B20" s="58" t="s">
        <v>106</v>
      </c>
      <c r="C20" s="82">
        <v>32000</v>
      </c>
      <c r="D20" s="60"/>
      <c r="E20" s="59">
        <f>C20+D20</f>
        <v>32000</v>
      </c>
      <c r="F20" s="6"/>
      <c r="G20" s="6"/>
      <c r="H20" s="6"/>
      <c r="I20" s="92">
        <f>SUM(J20:M20)</f>
        <v>32000</v>
      </c>
      <c r="J20" s="92">
        <v>8000</v>
      </c>
      <c r="K20" s="92">
        <v>8000</v>
      </c>
      <c r="L20" s="92">
        <v>8000</v>
      </c>
      <c r="M20" s="92">
        <v>8000</v>
      </c>
      <c r="N20" s="93">
        <f t="shared" si="7"/>
        <v>16000</v>
      </c>
      <c r="O20" s="52"/>
      <c r="P20" s="52"/>
      <c r="Q20" s="52"/>
      <c r="R20" s="112">
        <f t="shared" si="4"/>
        <v>0</v>
      </c>
      <c r="S20" s="52">
        <f t="shared" si="5"/>
        <v>0</v>
      </c>
    </row>
    <row r="21" spans="1:19" ht="39.6" hidden="1">
      <c r="A21" s="57" t="s">
        <v>367</v>
      </c>
      <c r="B21" s="58" t="s">
        <v>119</v>
      </c>
      <c r="C21" s="82">
        <f>C22</f>
        <v>5168000</v>
      </c>
      <c r="D21" s="82">
        <f>D22</f>
        <v>0</v>
      </c>
      <c r="E21" s="82">
        <f>E22</f>
        <v>5168000</v>
      </c>
      <c r="F21" s="55"/>
      <c r="G21" s="55"/>
      <c r="H21" s="55"/>
      <c r="I21" s="92">
        <f t="shared" ref="I21:I22" si="10">SUM(J21:M21)</f>
        <v>0</v>
      </c>
      <c r="J21" s="92"/>
      <c r="K21" s="92"/>
      <c r="L21" s="92"/>
      <c r="M21" s="92"/>
      <c r="N21" s="93">
        <f t="shared" si="7"/>
        <v>0</v>
      </c>
      <c r="O21" s="52"/>
      <c r="P21" s="52"/>
      <c r="Q21" s="52"/>
      <c r="R21" s="112" t="e">
        <f t="shared" si="4"/>
        <v>#DIV/0!</v>
      </c>
      <c r="S21" s="52" t="e">
        <f t="shared" si="5"/>
        <v>#DIV/0!</v>
      </c>
    </row>
    <row r="22" spans="1:19" ht="52.8" hidden="1">
      <c r="A22" s="57" t="s">
        <v>368</v>
      </c>
      <c r="B22" s="58" t="s">
        <v>107</v>
      </c>
      <c r="C22" s="82">
        <v>5168000</v>
      </c>
      <c r="D22" s="60"/>
      <c r="E22" s="59">
        <f>C22+D22</f>
        <v>5168000</v>
      </c>
      <c r="F22" s="6"/>
      <c r="G22" s="6"/>
      <c r="H22" s="6"/>
      <c r="I22" s="92">
        <f t="shared" si="10"/>
        <v>5168000</v>
      </c>
      <c r="J22" s="92">
        <v>1292000</v>
      </c>
      <c r="K22" s="92">
        <v>1292000</v>
      </c>
      <c r="L22" s="92">
        <v>1292000</v>
      </c>
      <c r="M22" s="92">
        <v>1292000</v>
      </c>
      <c r="N22" s="92">
        <v>1292000</v>
      </c>
      <c r="O22" s="52"/>
      <c r="P22" s="52"/>
      <c r="Q22" s="52"/>
      <c r="R22" s="112">
        <f t="shared" si="4"/>
        <v>0</v>
      </c>
      <c r="S22" s="52">
        <f t="shared" si="5"/>
        <v>0</v>
      </c>
    </row>
    <row r="23" spans="1:19" ht="26.4">
      <c r="A23" s="46" t="s">
        <v>369</v>
      </c>
      <c r="B23" s="22" t="s">
        <v>5</v>
      </c>
      <c r="C23" s="45">
        <f t="shared" ref="C23:H23" si="11">C24</f>
        <v>23563000</v>
      </c>
      <c r="D23" s="45">
        <f t="shared" si="11"/>
        <v>0</v>
      </c>
      <c r="E23" s="45">
        <f t="shared" si="11"/>
        <v>23563000</v>
      </c>
      <c r="F23" s="45">
        <f t="shared" si="11"/>
        <v>0</v>
      </c>
      <c r="G23" s="45">
        <f t="shared" si="11"/>
        <v>23563000</v>
      </c>
      <c r="H23" s="45">
        <f t="shared" si="11"/>
        <v>0</v>
      </c>
      <c r="I23" s="45">
        <f>I25+I27+I29</f>
        <v>23721300</v>
      </c>
      <c r="J23" s="45">
        <f t="shared" ref="J23:M23" si="12">J25+J27+J29</f>
        <v>2929750</v>
      </c>
      <c r="K23" s="45">
        <f t="shared" si="12"/>
        <v>7036050</v>
      </c>
      <c r="L23" s="45">
        <f t="shared" si="12"/>
        <v>6877750</v>
      </c>
      <c r="M23" s="45">
        <f t="shared" si="12"/>
        <v>6877750</v>
      </c>
      <c r="N23" s="5">
        <f>N25+N27+N29</f>
        <v>9965800</v>
      </c>
      <c r="O23" s="5">
        <f t="shared" ref="O23:Q23" si="13">O25+O27+O29</f>
        <v>8053350.5</v>
      </c>
      <c r="P23" s="5">
        <f t="shared" si="13"/>
        <v>-25.760000000009313</v>
      </c>
      <c r="Q23" s="5">
        <f t="shared" si="13"/>
        <v>11063916.029999999</v>
      </c>
      <c r="R23" s="112">
        <f t="shared" si="4"/>
        <v>1.1101884474904171</v>
      </c>
      <c r="S23" s="85">
        <f t="shared" si="5"/>
        <v>111.0188447490417</v>
      </c>
    </row>
    <row r="24" spans="1:19" ht="52.8" hidden="1">
      <c r="A24" s="21" t="s">
        <v>370</v>
      </c>
      <c r="B24" s="24" t="s">
        <v>120</v>
      </c>
      <c r="C24" s="23">
        <f>C25+C27+C29</f>
        <v>23563000</v>
      </c>
      <c r="D24" s="23">
        <f>D25+D27+D29</f>
        <v>0</v>
      </c>
      <c r="E24" s="23">
        <f>E25+E27+E29</f>
        <v>23563000</v>
      </c>
      <c r="F24" s="23">
        <f>F25+F27+F29</f>
        <v>0</v>
      </c>
      <c r="G24" s="23">
        <f>G25+G27+G29</f>
        <v>23563000</v>
      </c>
      <c r="H24" s="55"/>
      <c r="I24" s="52">
        <f t="shared" ref="I24:I29" si="14">G24+H24</f>
        <v>23563000</v>
      </c>
      <c r="J24" s="52"/>
      <c r="K24" s="52"/>
      <c r="L24" s="52"/>
      <c r="M24" s="52"/>
      <c r="N24" s="5">
        <f t="shared" si="7"/>
        <v>0</v>
      </c>
      <c r="O24" s="52">
        <f>I24+N24</f>
        <v>23563000</v>
      </c>
      <c r="P24" s="52">
        <f>N24+O24</f>
        <v>23563000</v>
      </c>
      <c r="Q24" s="52"/>
      <c r="R24" s="112" t="e">
        <f t="shared" si="4"/>
        <v>#DIV/0!</v>
      </c>
      <c r="S24" s="52" t="e">
        <f t="shared" si="5"/>
        <v>#DIV/0!</v>
      </c>
    </row>
    <row r="25" spans="1:19" ht="39.6">
      <c r="A25" s="21" t="s">
        <v>371</v>
      </c>
      <c r="B25" s="24" t="s">
        <v>32</v>
      </c>
      <c r="C25" s="23">
        <f>C26</f>
        <v>5438000</v>
      </c>
      <c r="D25" s="23">
        <f>D26</f>
        <v>0</v>
      </c>
      <c r="E25" s="23">
        <f>E26</f>
        <v>5438000</v>
      </c>
      <c r="F25" s="55"/>
      <c r="G25" s="55">
        <v>5438000</v>
      </c>
      <c r="H25" s="55"/>
      <c r="I25" s="52">
        <f t="shared" si="14"/>
        <v>5438000</v>
      </c>
      <c r="J25" s="52">
        <v>1359500</v>
      </c>
      <c r="K25" s="52">
        <v>1359500</v>
      </c>
      <c r="L25" s="52">
        <v>1359500</v>
      </c>
      <c r="M25" s="52">
        <v>1359500</v>
      </c>
      <c r="N25" s="6">
        <f t="shared" si="7"/>
        <v>2719000</v>
      </c>
      <c r="O25" s="52">
        <v>1649273.65</v>
      </c>
      <c r="P25" s="52"/>
      <c r="Q25" s="52">
        <v>3143818.11</v>
      </c>
      <c r="R25" s="112">
        <f t="shared" si="4"/>
        <v>1.1562405700625229</v>
      </c>
      <c r="S25" s="52">
        <f t="shared" si="5"/>
        <v>115.62405700625229</v>
      </c>
    </row>
    <row r="26" spans="1:19" ht="52.8" hidden="1">
      <c r="A26" s="57" t="s">
        <v>372</v>
      </c>
      <c r="B26" s="58" t="s">
        <v>121</v>
      </c>
      <c r="C26" s="82">
        <v>5438000</v>
      </c>
      <c r="D26" s="60"/>
      <c r="E26" s="60">
        <f>C26+D26</f>
        <v>5438000</v>
      </c>
      <c r="F26" s="6"/>
      <c r="G26" s="6"/>
      <c r="H26" s="6"/>
      <c r="I26" s="52">
        <f t="shared" si="14"/>
        <v>0</v>
      </c>
      <c r="J26" s="52"/>
      <c r="K26" s="52"/>
      <c r="L26" s="52"/>
      <c r="M26" s="52"/>
      <c r="N26" s="6">
        <f t="shared" si="7"/>
        <v>0</v>
      </c>
      <c r="O26" s="52"/>
      <c r="P26" s="52"/>
      <c r="Q26" s="52"/>
      <c r="R26" s="112" t="e">
        <f t="shared" si="4"/>
        <v>#DIV/0!</v>
      </c>
      <c r="S26" s="52" t="e">
        <f t="shared" si="5"/>
        <v>#DIV/0!</v>
      </c>
    </row>
    <row r="27" spans="1:19" ht="52.8">
      <c r="A27" s="21" t="s">
        <v>373</v>
      </c>
      <c r="B27" s="24" t="s">
        <v>122</v>
      </c>
      <c r="C27" s="23">
        <f>C28</f>
        <v>73000</v>
      </c>
      <c r="D27" s="23">
        <f>D28</f>
        <v>0</v>
      </c>
      <c r="E27" s="23">
        <f>E28</f>
        <v>73000</v>
      </c>
      <c r="F27" s="55"/>
      <c r="G27" s="55">
        <v>73000</v>
      </c>
      <c r="H27" s="55"/>
      <c r="I27" s="52">
        <v>231300</v>
      </c>
      <c r="J27" s="52">
        <v>18250</v>
      </c>
      <c r="K27" s="52">
        <v>176550</v>
      </c>
      <c r="L27" s="52">
        <v>18250</v>
      </c>
      <c r="M27" s="52">
        <v>18250</v>
      </c>
      <c r="N27" s="6">
        <f t="shared" si="7"/>
        <v>194800</v>
      </c>
      <c r="O27" s="52">
        <v>231274.23999999999</v>
      </c>
      <c r="P27" s="52">
        <f>O27-I27</f>
        <v>-25.760000000009313</v>
      </c>
      <c r="Q27" s="52">
        <v>265694.15999999997</v>
      </c>
      <c r="R27" s="112">
        <f t="shared" si="4"/>
        <v>1.3639330595482544</v>
      </c>
      <c r="S27" s="52">
        <f t="shared" si="5"/>
        <v>136.39330595482545</v>
      </c>
    </row>
    <row r="28" spans="1:19" ht="52.8" hidden="1">
      <c r="A28" s="57" t="s">
        <v>374</v>
      </c>
      <c r="B28" s="58" t="s">
        <v>123</v>
      </c>
      <c r="C28" s="82">
        <v>73000</v>
      </c>
      <c r="D28" s="60"/>
      <c r="E28" s="60">
        <f>C28+D28</f>
        <v>73000</v>
      </c>
      <c r="F28" s="6"/>
      <c r="G28" s="6"/>
      <c r="H28" s="6"/>
      <c r="I28" s="52">
        <f t="shared" si="14"/>
        <v>0</v>
      </c>
      <c r="J28" s="52"/>
      <c r="K28" s="52"/>
      <c r="L28" s="52"/>
      <c r="M28" s="52"/>
      <c r="N28" s="6">
        <f t="shared" si="7"/>
        <v>0</v>
      </c>
      <c r="O28" s="52"/>
      <c r="P28" s="52"/>
      <c r="Q28" s="52"/>
      <c r="R28" s="112" t="e">
        <f t="shared" si="4"/>
        <v>#DIV/0!</v>
      </c>
      <c r="S28" s="52" t="e">
        <f t="shared" si="5"/>
        <v>#DIV/0!</v>
      </c>
    </row>
    <row r="29" spans="1:19" ht="52.8">
      <c r="A29" s="21" t="s">
        <v>375</v>
      </c>
      <c r="B29" s="24" t="s">
        <v>124</v>
      </c>
      <c r="C29" s="23">
        <f>C30</f>
        <v>18052000</v>
      </c>
      <c r="D29" s="23">
        <f>D30</f>
        <v>0</v>
      </c>
      <c r="E29" s="23">
        <f>E30</f>
        <v>18052000</v>
      </c>
      <c r="F29" s="55"/>
      <c r="G29" s="55">
        <v>18052000</v>
      </c>
      <c r="H29" s="55"/>
      <c r="I29" s="52">
        <f t="shared" si="14"/>
        <v>18052000</v>
      </c>
      <c r="J29" s="52">
        <v>1552000</v>
      </c>
      <c r="K29" s="52">
        <v>5500000</v>
      </c>
      <c r="L29" s="52">
        <v>5500000</v>
      </c>
      <c r="M29" s="52">
        <v>5500000</v>
      </c>
      <c r="N29" s="6">
        <f t="shared" si="7"/>
        <v>7052000</v>
      </c>
      <c r="O29" s="52">
        <v>6172802.6100000003</v>
      </c>
      <c r="P29" s="52"/>
      <c r="Q29" s="52">
        <v>7654403.7599999998</v>
      </c>
      <c r="R29" s="112">
        <f t="shared" si="4"/>
        <v>1.0854231083380601</v>
      </c>
      <c r="S29" s="52">
        <f t="shared" si="5"/>
        <v>108.54231083380601</v>
      </c>
    </row>
    <row r="30" spans="1:19" ht="52.8" hidden="1">
      <c r="A30" s="57" t="s">
        <v>376</v>
      </c>
      <c r="B30" s="58" t="s">
        <v>125</v>
      </c>
      <c r="C30" s="82">
        <v>18052000</v>
      </c>
      <c r="D30" s="60"/>
      <c r="E30" s="60">
        <f>C30+D30</f>
        <v>18052000</v>
      </c>
      <c r="F30" s="6"/>
      <c r="G30" s="6"/>
      <c r="H30" s="6"/>
      <c r="I30" s="52"/>
      <c r="J30" s="52"/>
      <c r="K30" s="52"/>
      <c r="L30" s="52"/>
      <c r="M30" s="52"/>
      <c r="N30" s="5">
        <f t="shared" si="7"/>
        <v>0</v>
      </c>
      <c r="O30" s="52"/>
      <c r="P30" s="52"/>
      <c r="Q30" s="52"/>
      <c r="R30" s="112" t="e">
        <f t="shared" si="4"/>
        <v>#DIV/0!</v>
      </c>
      <c r="S30" s="52" t="e">
        <f t="shared" si="5"/>
        <v>#DIV/0!</v>
      </c>
    </row>
    <row r="31" spans="1:19" ht="26.4">
      <c r="A31" s="46" t="s">
        <v>377</v>
      </c>
      <c r="B31" s="22" t="s">
        <v>343</v>
      </c>
      <c r="C31" s="45"/>
      <c r="D31" s="5"/>
      <c r="E31" s="5">
        <f t="shared" ref="E31:M31" si="15">E32</f>
        <v>0</v>
      </c>
      <c r="F31" s="5">
        <f t="shared" si="15"/>
        <v>267200</v>
      </c>
      <c r="G31" s="5">
        <f t="shared" si="15"/>
        <v>267200</v>
      </c>
      <c r="H31" s="5">
        <f t="shared" si="15"/>
        <v>0</v>
      </c>
      <c r="I31" s="5">
        <f t="shared" si="15"/>
        <v>267200</v>
      </c>
      <c r="J31" s="5">
        <f t="shared" si="15"/>
        <v>0</v>
      </c>
      <c r="K31" s="5">
        <f t="shared" si="15"/>
        <v>89000</v>
      </c>
      <c r="L31" s="5">
        <f t="shared" si="15"/>
        <v>89000</v>
      </c>
      <c r="M31" s="5">
        <f t="shared" si="15"/>
        <v>89200</v>
      </c>
      <c r="N31" s="5">
        <f>N32</f>
        <v>89000</v>
      </c>
      <c r="O31" s="5">
        <f t="shared" ref="O31:Q31" si="16">O32</f>
        <v>0</v>
      </c>
      <c r="P31" s="5">
        <f t="shared" si="16"/>
        <v>0</v>
      </c>
      <c r="Q31" s="5">
        <f t="shared" si="16"/>
        <v>23307.119999999999</v>
      </c>
      <c r="R31" s="112">
        <f t="shared" si="4"/>
        <v>0.26187775280898873</v>
      </c>
      <c r="S31" s="85">
        <f t="shared" si="5"/>
        <v>26.187775280898872</v>
      </c>
    </row>
    <row r="32" spans="1:19">
      <c r="A32" s="21" t="s">
        <v>378</v>
      </c>
      <c r="B32" s="24" t="s">
        <v>344</v>
      </c>
      <c r="C32" s="23"/>
      <c r="D32" s="6"/>
      <c r="E32" s="6"/>
      <c r="F32" s="6">
        <v>267200</v>
      </c>
      <c r="G32" s="6">
        <f>E32+F32</f>
        <v>267200</v>
      </c>
      <c r="H32" s="6"/>
      <c r="I32" s="52">
        <f>G32+H32</f>
        <v>267200</v>
      </c>
      <c r="J32" s="52"/>
      <c r="K32" s="52">
        <v>89000</v>
      </c>
      <c r="L32" s="52">
        <v>89000</v>
      </c>
      <c r="M32" s="52">
        <v>89200</v>
      </c>
      <c r="N32" s="6">
        <f t="shared" si="7"/>
        <v>89000</v>
      </c>
      <c r="O32" s="52"/>
      <c r="P32" s="52"/>
      <c r="Q32" s="52">
        <v>23307.119999999999</v>
      </c>
      <c r="R32" s="112">
        <f t="shared" si="4"/>
        <v>0.26187775280898873</v>
      </c>
      <c r="S32" s="52">
        <f t="shared" si="5"/>
        <v>26.187775280898872</v>
      </c>
    </row>
    <row r="33" spans="1:19" ht="26.4">
      <c r="A33" s="46" t="s">
        <v>379</v>
      </c>
      <c r="B33" s="22" t="s">
        <v>126</v>
      </c>
      <c r="C33" s="45">
        <f>C34</f>
        <v>350000</v>
      </c>
      <c r="D33" s="45">
        <f t="shared" ref="D33:P35" si="17">D34</f>
        <v>0</v>
      </c>
      <c r="E33" s="45">
        <f t="shared" si="17"/>
        <v>350000</v>
      </c>
      <c r="F33" s="45">
        <f t="shared" si="17"/>
        <v>0</v>
      </c>
      <c r="G33" s="45">
        <f t="shared" si="17"/>
        <v>350000</v>
      </c>
      <c r="H33" s="45">
        <f t="shared" si="17"/>
        <v>0</v>
      </c>
      <c r="I33" s="45">
        <f t="shared" si="17"/>
        <v>350000</v>
      </c>
      <c r="J33" s="45">
        <f t="shared" si="17"/>
        <v>0</v>
      </c>
      <c r="K33" s="45">
        <f t="shared" si="17"/>
        <v>0</v>
      </c>
      <c r="L33" s="45">
        <f t="shared" si="17"/>
        <v>350000</v>
      </c>
      <c r="M33" s="45">
        <f t="shared" si="17"/>
        <v>0</v>
      </c>
      <c r="N33" s="5">
        <f t="shared" si="7"/>
        <v>0</v>
      </c>
      <c r="O33" s="45">
        <f t="shared" si="17"/>
        <v>81743.25</v>
      </c>
      <c r="P33" s="45">
        <f t="shared" si="17"/>
        <v>0</v>
      </c>
      <c r="Q33" s="85">
        <f>Q34</f>
        <v>81743.25</v>
      </c>
      <c r="R33" s="112" t="e">
        <f t="shared" si="4"/>
        <v>#DIV/0!</v>
      </c>
      <c r="S33" s="52"/>
    </row>
    <row r="34" spans="1:19" ht="39.6">
      <c r="A34" s="21" t="s">
        <v>397</v>
      </c>
      <c r="B34" s="24" t="s">
        <v>127</v>
      </c>
      <c r="C34" s="23">
        <f>C35</f>
        <v>350000</v>
      </c>
      <c r="D34" s="23">
        <f t="shared" si="17"/>
        <v>0</v>
      </c>
      <c r="E34" s="23">
        <f t="shared" si="17"/>
        <v>350000</v>
      </c>
      <c r="F34" s="55"/>
      <c r="G34" s="55">
        <v>350000</v>
      </c>
      <c r="H34" s="55"/>
      <c r="I34" s="52">
        <f>G34+H34</f>
        <v>350000</v>
      </c>
      <c r="J34" s="52"/>
      <c r="K34" s="52"/>
      <c r="L34" s="52">
        <v>350000</v>
      </c>
      <c r="M34" s="52"/>
      <c r="N34" s="5">
        <f t="shared" si="7"/>
        <v>0</v>
      </c>
      <c r="O34" s="52">
        <v>81743.25</v>
      </c>
      <c r="P34" s="52"/>
      <c r="Q34" s="52">
        <v>81743.25</v>
      </c>
      <c r="R34" s="112" t="e">
        <f t="shared" si="4"/>
        <v>#DIV/0!</v>
      </c>
      <c r="S34" s="52"/>
    </row>
    <row r="35" spans="1:19" ht="26.4" hidden="1">
      <c r="A35" s="21" t="s">
        <v>380</v>
      </c>
      <c r="B35" s="24" t="s">
        <v>128</v>
      </c>
      <c r="C35" s="23">
        <f>C36</f>
        <v>350000</v>
      </c>
      <c r="D35" s="23">
        <f t="shared" si="17"/>
        <v>0</v>
      </c>
      <c r="E35" s="23">
        <f t="shared" si="17"/>
        <v>350000</v>
      </c>
      <c r="F35" s="55"/>
      <c r="G35" s="55"/>
      <c r="H35" s="55"/>
      <c r="I35" s="52"/>
      <c r="J35" s="52"/>
      <c r="K35" s="52"/>
      <c r="L35" s="52"/>
      <c r="M35" s="52"/>
      <c r="N35" s="5">
        <f t="shared" si="7"/>
        <v>0</v>
      </c>
      <c r="O35" s="52"/>
      <c r="P35" s="52"/>
      <c r="Q35" s="52"/>
      <c r="R35" s="112" t="e">
        <f t="shared" si="4"/>
        <v>#DIV/0!</v>
      </c>
      <c r="S35" s="52" t="e">
        <f t="shared" si="5"/>
        <v>#DIV/0!</v>
      </c>
    </row>
    <row r="36" spans="1:19" ht="39.6" hidden="1">
      <c r="A36" s="57" t="s">
        <v>381</v>
      </c>
      <c r="B36" s="58" t="s">
        <v>129</v>
      </c>
      <c r="C36" s="82">
        <v>350000</v>
      </c>
      <c r="D36" s="60"/>
      <c r="E36" s="60">
        <f>C36+D36</f>
        <v>350000</v>
      </c>
      <c r="F36" s="6"/>
      <c r="G36" s="6"/>
      <c r="H36" s="6"/>
      <c r="I36" s="52"/>
      <c r="J36" s="52"/>
      <c r="K36" s="52"/>
      <c r="L36" s="52"/>
      <c r="M36" s="52"/>
      <c r="N36" s="5">
        <f t="shared" si="7"/>
        <v>0</v>
      </c>
      <c r="O36" s="52"/>
      <c r="P36" s="52"/>
      <c r="Q36" s="52"/>
      <c r="R36" s="112" t="e">
        <f t="shared" si="4"/>
        <v>#DIV/0!</v>
      </c>
      <c r="S36" s="52" t="e">
        <f t="shared" si="5"/>
        <v>#DIV/0!</v>
      </c>
    </row>
    <row r="37" spans="1:19">
      <c r="A37" s="46" t="s">
        <v>382</v>
      </c>
      <c r="B37" s="22" t="s">
        <v>130</v>
      </c>
      <c r="C37" s="45">
        <f>C39</f>
        <v>4500</v>
      </c>
      <c r="D37" s="45">
        <f>D39</f>
        <v>0</v>
      </c>
      <c r="E37" s="45">
        <f>E39</f>
        <v>4500</v>
      </c>
      <c r="F37" s="45">
        <f>F39</f>
        <v>0</v>
      </c>
      <c r="G37" s="45">
        <f t="shared" ref="G37:M37" si="18">G39+G38</f>
        <v>4500</v>
      </c>
      <c r="H37" s="45">
        <f t="shared" si="18"/>
        <v>1038120</v>
      </c>
      <c r="I37" s="45">
        <f t="shared" si="18"/>
        <v>1046520</v>
      </c>
      <c r="J37" s="45">
        <f t="shared" si="18"/>
        <v>0</v>
      </c>
      <c r="K37" s="45">
        <f t="shared" si="18"/>
        <v>1043520</v>
      </c>
      <c r="L37" s="45">
        <f t="shared" si="18"/>
        <v>1500</v>
      </c>
      <c r="M37" s="45">
        <f t="shared" si="18"/>
        <v>1500</v>
      </c>
      <c r="N37" s="5">
        <f>N38+N39</f>
        <v>1043520</v>
      </c>
      <c r="O37" s="5">
        <f t="shared" ref="O37:Q37" si="19">O38+O39</f>
        <v>1046520</v>
      </c>
      <c r="P37" s="5">
        <f t="shared" si="19"/>
        <v>0</v>
      </c>
      <c r="Q37" s="5">
        <f t="shared" si="19"/>
        <v>1050020</v>
      </c>
      <c r="R37" s="112">
        <f t="shared" si="4"/>
        <v>1.0062289175099663</v>
      </c>
      <c r="S37" s="85">
        <f t="shared" si="5"/>
        <v>100.62289175099663</v>
      </c>
    </row>
    <row r="38" spans="1:19" ht="39.6">
      <c r="A38" s="21" t="s">
        <v>383</v>
      </c>
      <c r="B38" s="24" t="s">
        <v>384</v>
      </c>
      <c r="C38" s="23"/>
      <c r="D38" s="23"/>
      <c r="E38" s="23"/>
      <c r="F38" s="23"/>
      <c r="G38" s="23"/>
      <c r="H38" s="23">
        <v>1038120</v>
      </c>
      <c r="I38" s="23">
        <f>G38+H38</f>
        <v>1038120</v>
      </c>
      <c r="J38" s="23"/>
      <c r="K38" s="23">
        <v>1038120</v>
      </c>
      <c r="L38" s="23"/>
      <c r="M38" s="23"/>
      <c r="N38" s="6">
        <f t="shared" si="7"/>
        <v>1038120</v>
      </c>
      <c r="O38" s="52">
        <v>1038120</v>
      </c>
      <c r="P38" s="52"/>
      <c r="Q38" s="52">
        <v>1038120</v>
      </c>
      <c r="R38" s="112">
        <f t="shared" si="4"/>
        <v>1</v>
      </c>
      <c r="S38" s="52">
        <f t="shared" si="5"/>
        <v>100</v>
      </c>
    </row>
    <row r="39" spans="1:19" ht="26.4">
      <c r="A39" s="21" t="s">
        <v>385</v>
      </c>
      <c r="B39" s="24" t="s">
        <v>131</v>
      </c>
      <c r="C39" s="23">
        <f>C40</f>
        <v>4500</v>
      </c>
      <c r="D39" s="23">
        <f>D40</f>
        <v>0</v>
      </c>
      <c r="E39" s="23">
        <f>E40</f>
        <v>4500</v>
      </c>
      <c r="F39" s="55"/>
      <c r="G39" s="55">
        <v>4500</v>
      </c>
      <c r="H39" s="55"/>
      <c r="I39" s="23">
        <v>8400</v>
      </c>
      <c r="J39" s="23"/>
      <c r="K39" s="23">
        <v>5400</v>
      </c>
      <c r="L39" s="23">
        <v>1500</v>
      </c>
      <c r="M39" s="23">
        <v>1500</v>
      </c>
      <c r="N39" s="6">
        <f t="shared" si="7"/>
        <v>5400</v>
      </c>
      <c r="O39" s="52">
        <v>8400</v>
      </c>
      <c r="P39" s="52">
        <f>O39-I39</f>
        <v>0</v>
      </c>
      <c r="Q39" s="52">
        <v>11900</v>
      </c>
      <c r="R39" s="112">
        <f t="shared" si="4"/>
        <v>2.2037037037037037</v>
      </c>
      <c r="S39" s="52">
        <f t="shared" si="5"/>
        <v>220.37037037037038</v>
      </c>
    </row>
    <row r="40" spans="1:19" ht="26.4" hidden="1">
      <c r="A40" s="57" t="s">
        <v>386</v>
      </c>
      <c r="B40" s="58" t="s">
        <v>132</v>
      </c>
      <c r="C40" s="82">
        <v>4500</v>
      </c>
      <c r="D40" s="60"/>
      <c r="E40" s="60">
        <f>C40+D40</f>
        <v>4500</v>
      </c>
      <c r="F40" s="6"/>
      <c r="G40" s="6"/>
      <c r="H40" s="6"/>
      <c r="I40" s="52"/>
      <c r="J40" s="52"/>
      <c r="K40" s="52"/>
      <c r="L40" s="52"/>
      <c r="M40" s="52"/>
      <c r="N40" s="5">
        <f t="shared" si="7"/>
        <v>0</v>
      </c>
      <c r="O40" s="52"/>
      <c r="P40" s="52"/>
      <c r="Q40" s="52"/>
      <c r="R40" s="112" t="e">
        <f t="shared" si="4"/>
        <v>#DIV/0!</v>
      </c>
      <c r="S40" s="52" t="e">
        <f t="shared" si="5"/>
        <v>#DIV/0!</v>
      </c>
    </row>
    <row r="41" spans="1:19" s="76" customFormat="1">
      <c r="A41" s="46" t="s">
        <v>421</v>
      </c>
      <c r="B41" s="22" t="s">
        <v>422</v>
      </c>
      <c r="C41" s="45"/>
      <c r="D41" s="5"/>
      <c r="E41" s="5"/>
      <c r="F41" s="5"/>
      <c r="G41" s="5"/>
      <c r="H41" s="5"/>
      <c r="I41" s="85">
        <f>I42</f>
        <v>0</v>
      </c>
      <c r="J41" s="85">
        <f t="shared" ref="J41:Q41" si="20">J42</f>
        <v>0</v>
      </c>
      <c r="K41" s="85">
        <f t="shared" si="20"/>
        <v>0</v>
      </c>
      <c r="L41" s="85">
        <f t="shared" si="20"/>
        <v>0</v>
      </c>
      <c r="M41" s="85">
        <f t="shared" si="20"/>
        <v>0</v>
      </c>
      <c r="N41" s="85">
        <f t="shared" si="20"/>
        <v>0</v>
      </c>
      <c r="O41" s="85">
        <f t="shared" si="20"/>
        <v>0</v>
      </c>
      <c r="P41" s="85">
        <f t="shared" si="20"/>
        <v>0</v>
      </c>
      <c r="Q41" s="85">
        <f t="shared" si="20"/>
        <v>1450</v>
      </c>
      <c r="R41" s="112" t="e">
        <f t="shared" si="4"/>
        <v>#DIV/0!</v>
      </c>
      <c r="S41" s="52"/>
    </row>
    <row r="42" spans="1:19">
      <c r="A42" s="21" t="s">
        <v>419</v>
      </c>
      <c r="B42" s="98" t="s">
        <v>420</v>
      </c>
      <c r="C42" s="23"/>
      <c r="D42" s="6"/>
      <c r="E42" s="6"/>
      <c r="F42" s="6"/>
      <c r="G42" s="6"/>
      <c r="H42" s="6"/>
      <c r="I42" s="52"/>
      <c r="J42" s="52"/>
      <c r="K42" s="52"/>
      <c r="L42" s="52"/>
      <c r="M42" s="52"/>
      <c r="N42" s="6"/>
      <c r="O42" s="52"/>
      <c r="P42" s="52"/>
      <c r="Q42" s="52">
        <v>1450</v>
      </c>
      <c r="R42" s="112" t="e">
        <f t="shared" si="4"/>
        <v>#DIV/0!</v>
      </c>
      <c r="S42" s="52"/>
    </row>
    <row r="43" spans="1:19">
      <c r="A43" s="48" t="s">
        <v>387</v>
      </c>
      <c r="B43" s="56" t="s">
        <v>273</v>
      </c>
      <c r="C43" s="61">
        <f>C47+C48+C49+C52+C44</f>
        <v>2441474</v>
      </c>
      <c r="D43" s="61">
        <f>D47+D48+D49+D52+D44</f>
        <v>4357641.82</v>
      </c>
      <c r="E43" s="61">
        <f>E47+E48+E49+E52+E44</f>
        <v>6799115.8200000003</v>
      </c>
      <c r="F43" s="61">
        <f>F47+F48+F49+F52+F44</f>
        <v>13959</v>
      </c>
      <c r="G43" s="61">
        <f t="shared" ref="G43:N43" si="21">SUM(G44:G52)</f>
        <v>6799115.8200000003</v>
      </c>
      <c r="H43" s="61">
        <f t="shared" si="21"/>
        <v>7096225</v>
      </c>
      <c r="I43" s="61">
        <f t="shared" si="21"/>
        <v>25927114.16</v>
      </c>
      <c r="J43" s="61">
        <f t="shared" si="21"/>
        <v>4969471.82</v>
      </c>
      <c r="K43" s="61">
        <f t="shared" si="21"/>
        <v>9487724.3399999999</v>
      </c>
      <c r="L43" s="61">
        <f t="shared" si="21"/>
        <v>10863928</v>
      </c>
      <c r="M43" s="61">
        <f t="shared" si="21"/>
        <v>605990</v>
      </c>
      <c r="N43" s="5">
        <f t="shared" si="21"/>
        <v>14457196.16</v>
      </c>
      <c r="O43" s="5">
        <f t="shared" ref="O43:Q43" si="22">SUM(O44:O52)</f>
        <v>13381760.16</v>
      </c>
      <c r="P43" s="5">
        <f t="shared" si="22"/>
        <v>47070.34</v>
      </c>
      <c r="Q43" s="5">
        <f t="shared" si="22"/>
        <v>13381760.140000001</v>
      </c>
      <c r="R43" s="112">
        <f t="shared" si="4"/>
        <v>0.92561240726777272</v>
      </c>
      <c r="S43" s="85">
        <f t="shared" si="5"/>
        <v>92.561240726777271</v>
      </c>
    </row>
    <row r="44" spans="1:19" ht="26.4">
      <c r="A44" s="79" t="s">
        <v>388</v>
      </c>
      <c r="B44" s="83" t="s">
        <v>389</v>
      </c>
      <c r="C44" s="78"/>
      <c r="D44" s="78">
        <v>1000000</v>
      </c>
      <c r="E44" s="78">
        <f>C44+D44</f>
        <v>1000000</v>
      </c>
      <c r="F44" s="78"/>
      <c r="G44" s="78">
        <v>1000000</v>
      </c>
      <c r="H44" s="78"/>
      <c r="I44" s="52">
        <f t="shared" ref="I44:I52" si="23">G44+H44</f>
        <v>1000000</v>
      </c>
      <c r="J44" s="52">
        <v>1000000</v>
      </c>
      <c r="K44" s="52"/>
      <c r="L44" s="52"/>
      <c r="M44" s="52"/>
      <c r="N44" s="6">
        <f t="shared" si="7"/>
        <v>1000000</v>
      </c>
      <c r="O44" s="52">
        <v>1000000</v>
      </c>
      <c r="P44" s="52"/>
      <c r="Q44" s="52">
        <v>1000000</v>
      </c>
      <c r="R44" s="112">
        <f t="shared" si="4"/>
        <v>1</v>
      </c>
      <c r="S44" s="52">
        <f t="shared" si="5"/>
        <v>100</v>
      </c>
    </row>
    <row r="45" spans="1:19" ht="26.4">
      <c r="A45" s="79" t="s">
        <v>409</v>
      </c>
      <c r="B45" s="83" t="s">
        <v>412</v>
      </c>
      <c r="C45" s="78"/>
      <c r="D45" s="78"/>
      <c r="E45" s="78"/>
      <c r="F45" s="78"/>
      <c r="G45" s="78"/>
      <c r="H45" s="78"/>
      <c r="I45" s="52">
        <v>1912172</v>
      </c>
      <c r="J45" s="52"/>
      <c r="K45" s="52">
        <v>1912172</v>
      </c>
      <c r="L45" s="52"/>
      <c r="M45" s="52"/>
      <c r="N45" s="6">
        <f t="shared" si="7"/>
        <v>1912172</v>
      </c>
      <c r="O45" s="52"/>
      <c r="P45" s="52"/>
      <c r="Q45" s="52"/>
      <c r="R45" s="112">
        <f t="shared" si="4"/>
        <v>0</v>
      </c>
      <c r="S45" s="52">
        <f t="shared" si="5"/>
        <v>0</v>
      </c>
    </row>
    <row r="46" spans="1:19" ht="26.4">
      <c r="A46" s="79" t="s">
        <v>410</v>
      </c>
      <c r="B46" s="83" t="s">
        <v>413</v>
      </c>
      <c r="C46" s="78"/>
      <c r="D46" s="78"/>
      <c r="E46" s="78"/>
      <c r="F46" s="78"/>
      <c r="G46" s="78"/>
      <c r="H46" s="78"/>
      <c r="I46" s="52">
        <v>10000000</v>
      </c>
      <c r="J46" s="52"/>
      <c r="K46" s="52"/>
      <c r="L46" s="52">
        <v>10000000</v>
      </c>
      <c r="M46" s="52"/>
      <c r="N46" s="6">
        <f t="shared" si="7"/>
        <v>0</v>
      </c>
      <c r="O46" s="52"/>
      <c r="P46" s="52"/>
      <c r="Q46" s="52"/>
      <c r="R46" s="112" t="e">
        <f t="shared" si="4"/>
        <v>#DIV/0!</v>
      </c>
      <c r="S46" s="52" t="e">
        <f t="shared" si="5"/>
        <v>#DIV/0!</v>
      </c>
    </row>
    <row r="47" spans="1:19" ht="26.4">
      <c r="A47" s="49" t="s">
        <v>390</v>
      </c>
      <c r="B47" s="47" t="s">
        <v>274</v>
      </c>
      <c r="C47" s="51">
        <v>228000</v>
      </c>
      <c r="D47" s="51"/>
      <c r="E47" s="51">
        <f>C47+D47</f>
        <v>228000</v>
      </c>
      <c r="F47" s="51"/>
      <c r="G47" s="51">
        <v>228000</v>
      </c>
      <c r="H47" s="51"/>
      <c r="I47" s="52">
        <f t="shared" si="23"/>
        <v>228000</v>
      </c>
      <c r="J47" s="52">
        <v>58460</v>
      </c>
      <c r="K47" s="52">
        <v>62358</v>
      </c>
      <c r="L47" s="52">
        <v>54560</v>
      </c>
      <c r="M47" s="52">
        <v>52622</v>
      </c>
      <c r="N47" s="6">
        <f t="shared" si="7"/>
        <v>120818</v>
      </c>
      <c r="O47" s="52">
        <v>120818</v>
      </c>
      <c r="P47" s="52"/>
      <c r="Q47" s="52">
        <v>120818</v>
      </c>
      <c r="R47" s="112">
        <f t="shared" si="4"/>
        <v>1</v>
      </c>
      <c r="S47" s="52">
        <f t="shared" si="5"/>
        <v>100</v>
      </c>
    </row>
    <row r="48" spans="1:19" ht="26.4">
      <c r="A48" s="49" t="s">
        <v>391</v>
      </c>
      <c r="B48" s="47" t="s">
        <v>275</v>
      </c>
      <c r="C48" s="51">
        <v>2213474</v>
      </c>
      <c r="D48" s="51"/>
      <c r="E48" s="51">
        <f>C48+D48</f>
        <v>2213474</v>
      </c>
      <c r="F48" s="51">
        <v>13959</v>
      </c>
      <c r="G48" s="51">
        <v>2213474</v>
      </c>
      <c r="H48" s="51"/>
      <c r="I48" s="52">
        <v>2519766</v>
      </c>
      <c r="J48" s="52">
        <v>553370</v>
      </c>
      <c r="K48" s="52">
        <v>859660</v>
      </c>
      <c r="L48" s="52">
        <v>553368</v>
      </c>
      <c r="M48" s="52">
        <v>553368</v>
      </c>
      <c r="N48" s="6">
        <f t="shared" si="7"/>
        <v>1413030</v>
      </c>
      <c r="O48" s="52">
        <v>2519766</v>
      </c>
      <c r="P48" s="52"/>
      <c r="Q48" s="52">
        <v>2519766</v>
      </c>
      <c r="R48" s="112">
        <f t="shared" si="4"/>
        <v>1.7832360247128511</v>
      </c>
      <c r="S48" s="52">
        <f t="shared" si="5"/>
        <v>178.32360247128511</v>
      </c>
    </row>
    <row r="49" spans="1:19" ht="39.6">
      <c r="A49" s="49" t="s">
        <v>392</v>
      </c>
      <c r="B49" s="47" t="s">
        <v>393</v>
      </c>
      <c r="C49" s="51"/>
      <c r="D49" s="51">
        <v>3500000</v>
      </c>
      <c r="E49" s="51">
        <f>C49+D49</f>
        <v>3500000</v>
      </c>
      <c r="F49" s="51"/>
      <c r="G49" s="51">
        <f>E49+F49</f>
        <v>3500000</v>
      </c>
      <c r="H49" s="51">
        <v>810000</v>
      </c>
      <c r="I49" s="52">
        <v>4076239</v>
      </c>
      <c r="J49" s="52">
        <v>3500000</v>
      </c>
      <c r="K49" s="52">
        <v>320239</v>
      </c>
      <c r="L49" s="52">
        <v>256000</v>
      </c>
      <c r="M49" s="52"/>
      <c r="N49" s="6">
        <f t="shared" si="7"/>
        <v>3820239</v>
      </c>
      <c r="O49" s="52">
        <v>3550239</v>
      </c>
      <c r="P49" s="52"/>
      <c r="Q49" s="52">
        <v>3550239</v>
      </c>
      <c r="R49" s="112">
        <f t="shared" si="4"/>
        <v>0.92932379361605388</v>
      </c>
      <c r="S49" s="52">
        <f t="shared" si="5"/>
        <v>92.932379361605385</v>
      </c>
    </row>
    <row r="50" spans="1:19" ht="26.4">
      <c r="A50" s="49" t="s">
        <v>394</v>
      </c>
      <c r="B50" s="47" t="s">
        <v>345</v>
      </c>
      <c r="C50" s="51"/>
      <c r="D50" s="51"/>
      <c r="E50" s="51"/>
      <c r="F50" s="51"/>
      <c r="G50" s="51"/>
      <c r="H50" s="84">
        <v>6286225</v>
      </c>
      <c r="I50" s="52">
        <f t="shared" si="23"/>
        <v>6286225</v>
      </c>
      <c r="J50" s="52"/>
      <c r="K50" s="52">
        <v>6286225</v>
      </c>
      <c r="L50" s="52"/>
      <c r="M50" s="52"/>
      <c r="N50" s="6">
        <f t="shared" si="7"/>
        <v>6286225</v>
      </c>
      <c r="O50" s="52">
        <v>6286225</v>
      </c>
      <c r="P50" s="52"/>
      <c r="Q50" s="52">
        <v>6286225</v>
      </c>
      <c r="R50" s="112">
        <f t="shared" si="4"/>
        <v>1</v>
      </c>
      <c r="S50" s="52">
        <f t="shared" si="5"/>
        <v>100</v>
      </c>
    </row>
    <row r="51" spans="1:19" ht="26.4">
      <c r="A51" s="49" t="s">
        <v>398</v>
      </c>
      <c r="B51" s="47" t="s">
        <v>414</v>
      </c>
      <c r="C51" s="51"/>
      <c r="D51" s="51"/>
      <c r="E51" s="51"/>
      <c r="F51" s="51"/>
      <c r="G51" s="51"/>
      <c r="H51" s="84"/>
      <c r="I51" s="52">
        <v>47070.34</v>
      </c>
      <c r="J51" s="52"/>
      <c r="K51" s="52">
        <v>47070.34</v>
      </c>
      <c r="L51" s="52"/>
      <c r="M51" s="52"/>
      <c r="N51" s="6">
        <f t="shared" si="7"/>
        <v>47070.34</v>
      </c>
      <c r="O51" s="52">
        <v>47070.34</v>
      </c>
      <c r="P51" s="52">
        <v>47070.34</v>
      </c>
      <c r="Q51" s="52">
        <v>47070.32</v>
      </c>
      <c r="R51" s="112">
        <f t="shared" si="4"/>
        <v>0.99999957510398274</v>
      </c>
      <c r="S51" s="52">
        <f t="shared" si="5"/>
        <v>99.999957510398275</v>
      </c>
    </row>
    <row r="52" spans="1:19" ht="26.4">
      <c r="A52" s="49" t="s">
        <v>346</v>
      </c>
      <c r="B52" s="47" t="s">
        <v>395</v>
      </c>
      <c r="C52" s="51"/>
      <c r="D52" s="51">
        <v>-142358.18</v>
      </c>
      <c r="E52" s="51">
        <f>C52+D52</f>
        <v>-142358.18</v>
      </c>
      <c r="F52" s="51"/>
      <c r="G52" s="51">
        <f>E52+F52</f>
        <v>-142358.18</v>
      </c>
      <c r="H52" s="51"/>
      <c r="I52" s="52">
        <f t="shared" si="23"/>
        <v>-142358.18</v>
      </c>
      <c r="J52" s="52">
        <v>-142358.18</v>
      </c>
      <c r="K52" s="52"/>
      <c r="L52" s="52"/>
      <c r="M52" s="52"/>
      <c r="N52" s="6">
        <f t="shared" si="7"/>
        <v>-142358.18</v>
      </c>
      <c r="O52" s="52">
        <v>-142358.18</v>
      </c>
      <c r="P52" s="52"/>
      <c r="Q52" s="52">
        <v>-142358.18</v>
      </c>
      <c r="R52" s="112">
        <f t="shared" si="4"/>
        <v>1</v>
      </c>
      <c r="S52" s="52">
        <f t="shared" si="5"/>
        <v>100</v>
      </c>
    </row>
    <row r="53" spans="1:19">
      <c r="A53" s="50"/>
      <c r="B53" s="53" t="s">
        <v>276</v>
      </c>
      <c r="C53" s="85">
        <f t="shared" ref="C53:N53" si="24">C7+C43</f>
        <v>127346374</v>
      </c>
      <c r="D53" s="85">
        <f t="shared" si="24"/>
        <v>4357641.82</v>
      </c>
      <c r="E53" s="85">
        <f t="shared" si="24"/>
        <v>131704015.81999999</v>
      </c>
      <c r="F53" s="85">
        <f t="shared" si="24"/>
        <v>281159</v>
      </c>
      <c r="G53" s="85">
        <f t="shared" si="24"/>
        <v>131971215.81999999</v>
      </c>
      <c r="H53" s="85">
        <f t="shared" si="24"/>
        <v>8134345</v>
      </c>
      <c r="I53" s="85">
        <f t="shared" si="24"/>
        <v>155899534.16</v>
      </c>
      <c r="J53" s="85">
        <f t="shared" si="24"/>
        <v>33364121.82</v>
      </c>
      <c r="K53" s="85">
        <f t="shared" si="24"/>
        <v>48935594.340000004</v>
      </c>
      <c r="L53" s="85">
        <f t="shared" si="24"/>
        <v>42627178</v>
      </c>
      <c r="M53" s="85">
        <f t="shared" si="24"/>
        <v>30972640</v>
      </c>
      <c r="N53" s="5">
        <f t="shared" si="24"/>
        <v>82299716.159999996</v>
      </c>
      <c r="O53" s="5">
        <f t="shared" ref="O53:Q53" si="25">O7+O43</f>
        <v>24363502.09</v>
      </c>
      <c r="P53" s="5">
        <f t="shared" si="25"/>
        <v>47044.579999999987</v>
      </c>
      <c r="Q53" s="5">
        <f t="shared" si="25"/>
        <v>81962464.690000013</v>
      </c>
      <c r="R53" s="112">
        <f t="shared" si="4"/>
        <v>0.9959021551259748</v>
      </c>
      <c r="S53" s="85">
        <f t="shared" si="5"/>
        <v>99.590215512597482</v>
      </c>
    </row>
    <row r="54" spans="1:19">
      <c r="A54" s="9"/>
      <c r="B54" s="9"/>
      <c r="C54" s="9"/>
      <c r="H54" s="86"/>
      <c r="I54" s="86"/>
      <c r="J54" s="86"/>
      <c r="K54" s="86"/>
      <c r="L54" s="86"/>
      <c r="M54" s="86"/>
      <c r="S54" s="52"/>
    </row>
  </sheetData>
  <mergeCells count="3">
    <mergeCell ref="A1:G1"/>
    <mergeCell ref="B2:G2"/>
    <mergeCell ref="A3:G3"/>
  </mergeCells>
  <pageMargins left="0" right="0" top="0" bottom="0" header="0.31496062992125984" footer="0.31496062992125984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88"/>
  <sheetViews>
    <sheetView view="pageBreakPreview" topLeftCell="A264" zoomScaleSheetLayoutView="100" workbookViewId="0">
      <selection activeCell="AE3" sqref="AE3"/>
    </sheetView>
  </sheetViews>
  <sheetFormatPr defaultRowHeight="13.2"/>
  <cols>
    <col min="1" max="1" width="50.6640625" customWidth="1"/>
    <col min="2" max="2" width="5.6640625" customWidth="1"/>
    <col min="3" max="3" width="3.6640625" customWidth="1"/>
    <col min="4" max="4" width="4.6640625" customWidth="1"/>
    <col min="5" max="5" width="9.6640625" customWidth="1"/>
    <col min="6" max="7" width="4.6640625" hidden="1" customWidth="1"/>
    <col min="8" max="8" width="7.33203125" hidden="1" customWidth="1"/>
    <col min="9" max="9" width="10.88671875" hidden="1" customWidth="1"/>
    <col min="10" max="24" width="21.6640625" hidden="1" customWidth="1"/>
    <col min="25" max="25" width="15.6640625" customWidth="1"/>
    <col min="26" max="26" width="15.6640625" hidden="1" customWidth="1"/>
    <col min="27" max="28" width="15.6640625" style="87" hidden="1" customWidth="1"/>
    <col min="29" max="30" width="15.6640625" hidden="1" customWidth="1"/>
    <col min="31" max="33" width="13.6640625" customWidth="1"/>
  </cols>
  <sheetData>
    <row r="1" spans="1:33" ht="15.6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E1" s="99" t="s">
        <v>423</v>
      </c>
    </row>
    <row r="2" spans="1:33">
      <c r="A2" s="94"/>
      <c r="B2" s="94"/>
      <c r="C2" s="94"/>
      <c r="D2" s="9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AE2" s="99" t="s">
        <v>427</v>
      </c>
    </row>
    <row r="3" spans="1:33">
      <c r="A3" s="96"/>
      <c r="B3" s="96"/>
      <c r="C3" s="96"/>
      <c r="D3" s="96"/>
      <c r="E3" s="96"/>
      <c r="F3" s="96"/>
      <c r="G3" s="96"/>
      <c r="H3" s="96"/>
      <c r="I3" s="96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AA3" s="124"/>
      <c r="AB3" s="124"/>
      <c r="AC3" s="124"/>
      <c r="AE3" s="99" t="s">
        <v>426</v>
      </c>
    </row>
    <row r="4" spans="1:33" ht="15.6">
      <c r="A4" s="125" t="s">
        <v>205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33">
      <c r="A5" s="96"/>
      <c r="B5" s="96"/>
      <c r="C5" s="96"/>
      <c r="D5" s="96"/>
      <c r="E5" s="96"/>
      <c r="F5" s="96"/>
      <c r="G5" s="96"/>
      <c r="H5" s="96"/>
      <c r="I5" s="96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33">
      <c r="A6" s="25"/>
      <c r="B6" s="25"/>
      <c r="C6" s="25"/>
      <c r="D6" s="25"/>
      <c r="E6" s="25"/>
      <c r="F6" s="25"/>
      <c r="G6" s="25"/>
      <c r="H6" s="25"/>
      <c r="I6" s="25"/>
      <c r="J6" s="129" t="s">
        <v>64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33">
      <c r="A7" s="41"/>
      <c r="B7" s="42"/>
      <c r="C7" s="42"/>
      <c r="D7" s="42"/>
      <c r="E7" s="42"/>
      <c r="F7" s="42"/>
      <c r="G7" s="42"/>
      <c r="H7" s="42"/>
      <c r="I7" s="42"/>
      <c r="J7" s="126" t="s">
        <v>133</v>
      </c>
      <c r="K7" s="126" t="s">
        <v>134</v>
      </c>
      <c r="L7" s="126" t="s">
        <v>135</v>
      </c>
      <c r="M7" s="126" t="s">
        <v>136</v>
      </c>
      <c r="N7" s="126" t="s">
        <v>137</v>
      </c>
      <c r="O7" s="126" t="s">
        <v>138</v>
      </c>
      <c r="P7" s="126" t="s">
        <v>139</v>
      </c>
      <c r="Q7" s="126" t="s">
        <v>140</v>
      </c>
      <c r="R7" s="126" t="s">
        <v>141</v>
      </c>
      <c r="S7" s="126" t="s">
        <v>142</v>
      </c>
      <c r="T7" s="126" t="s">
        <v>143</v>
      </c>
      <c r="U7" s="126" t="s">
        <v>144</v>
      </c>
      <c r="V7" s="126" t="s">
        <v>145</v>
      </c>
      <c r="W7" s="126" t="s">
        <v>146</v>
      </c>
      <c r="X7" s="126" t="s">
        <v>147</v>
      </c>
      <c r="Y7" s="126" t="s">
        <v>148</v>
      </c>
      <c r="Z7" s="136" t="s">
        <v>278</v>
      </c>
      <c r="AA7" s="139" t="s">
        <v>281</v>
      </c>
      <c r="AB7" s="139" t="s">
        <v>279</v>
      </c>
      <c r="AC7" s="136" t="s">
        <v>280</v>
      </c>
      <c r="AD7" s="52"/>
      <c r="AE7" s="130" t="s">
        <v>406</v>
      </c>
      <c r="AF7" s="133" t="s">
        <v>415</v>
      </c>
      <c r="AG7" s="133" t="s">
        <v>416</v>
      </c>
    </row>
    <row r="8" spans="1:33">
      <c r="A8" s="43" t="s">
        <v>15</v>
      </c>
      <c r="B8" s="44" t="s">
        <v>36</v>
      </c>
      <c r="C8" s="44" t="s">
        <v>33</v>
      </c>
      <c r="D8" s="44" t="s">
        <v>37</v>
      </c>
      <c r="E8" s="44" t="s">
        <v>38</v>
      </c>
      <c r="F8" s="44" t="s">
        <v>39</v>
      </c>
      <c r="G8" s="44" t="s">
        <v>40</v>
      </c>
      <c r="H8" s="44" t="s">
        <v>149</v>
      </c>
      <c r="I8" s="44" t="s">
        <v>150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37"/>
      <c r="AA8" s="140"/>
      <c r="AB8" s="140"/>
      <c r="AC8" s="137"/>
      <c r="AD8" s="52"/>
      <c r="AE8" s="131"/>
      <c r="AF8" s="134"/>
      <c r="AG8" s="134"/>
    </row>
    <row r="9" spans="1:33">
      <c r="A9" s="34"/>
      <c r="B9" s="35"/>
      <c r="C9" s="35"/>
      <c r="D9" s="35"/>
      <c r="E9" s="35"/>
      <c r="F9" s="35"/>
      <c r="G9" s="35"/>
      <c r="H9" s="35"/>
      <c r="I9" s="35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38"/>
      <c r="AA9" s="141"/>
      <c r="AB9" s="141"/>
      <c r="AC9" s="138"/>
      <c r="AD9" s="52"/>
      <c r="AE9" s="132"/>
      <c r="AF9" s="135"/>
      <c r="AG9" s="135"/>
    </row>
    <row r="10" spans="1:33">
      <c r="A10" s="34" t="s">
        <v>207</v>
      </c>
      <c r="B10" s="35">
        <v>803</v>
      </c>
      <c r="C10" s="36" t="s">
        <v>34</v>
      </c>
      <c r="D10" s="36" t="s">
        <v>209</v>
      </c>
      <c r="E10" s="35"/>
      <c r="F10" s="35"/>
      <c r="G10" s="35"/>
      <c r="H10" s="35"/>
      <c r="I10" s="3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40">
        <f t="shared" ref="Y10:AE10" si="0">Y11+Y15+Y34+Y75</f>
        <v>78965139.179999992</v>
      </c>
      <c r="Z10" s="40">
        <f t="shared" si="0"/>
        <v>16218565.880000003</v>
      </c>
      <c r="AA10" s="88">
        <f t="shared" si="0"/>
        <v>23464085.489999995</v>
      </c>
      <c r="AB10" s="88">
        <f t="shared" si="0"/>
        <v>23860395.850000001</v>
      </c>
      <c r="AC10" s="40">
        <f t="shared" si="0"/>
        <v>15422091.959999999</v>
      </c>
      <c r="AD10" s="40">
        <f t="shared" si="0"/>
        <v>39682651.370000005</v>
      </c>
      <c r="AE10" s="40">
        <f t="shared" si="0"/>
        <v>39682651.370000005</v>
      </c>
      <c r="AF10" s="40">
        <f t="shared" ref="AF10" si="1">AF11+AF15+AF34+AF75</f>
        <v>26248906.729999997</v>
      </c>
      <c r="AG10" s="85">
        <f>AF10/AE10*100</f>
        <v>66.147058787115498</v>
      </c>
    </row>
    <row r="11" spans="1:33" ht="26.4">
      <c r="A11" s="34" t="s">
        <v>206</v>
      </c>
      <c r="B11" s="35">
        <v>803</v>
      </c>
      <c r="C11" s="36" t="s">
        <v>34</v>
      </c>
      <c r="D11" s="36" t="s">
        <v>35</v>
      </c>
      <c r="E11" s="35"/>
      <c r="F11" s="35"/>
      <c r="G11" s="35"/>
      <c r="H11" s="35"/>
      <c r="I11" s="3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40">
        <f t="shared" ref="Y11:AF11" si="2">Y12</f>
        <v>2293540.48</v>
      </c>
      <c r="Z11" s="40">
        <f t="shared" si="2"/>
        <v>529278.57000000007</v>
      </c>
      <c r="AA11" s="88">
        <f t="shared" si="2"/>
        <v>529278.57000000007</v>
      </c>
      <c r="AB11" s="88">
        <f t="shared" si="2"/>
        <v>705704.77</v>
      </c>
      <c r="AC11" s="40">
        <f t="shared" si="2"/>
        <v>529278.57000000007</v>
      </c>
      <c r="AD11" s="40">
        <f t="shared" si="2"/>
        <v>1058557.1400000001</v>
      </c>
      <c r="AE11" s="40">
        <f t="shared" si="2"/>
        <v>1058557.1400000001</v>
      </c>
      <c r="AF11" s="40">
        <f t="shared" si="2"/>
        <v>938935.70000000007</v>
      </c>
      <c r="AG11" s="85">
        <f t="shared" ref="AG11:AG74" si="3">AF11/AE11*100</f>
        <v>88.699576482002669</v>
      </c>
    </row>
    <row r="12" spans="1:33">
      <c r="A12" s="114" t="s">
        <v>242</v>
      </c>
      <c r="B12" s="115">
        <v>803</v>
      </c>
      <c r="C12" s="116" t="s">
        <v>34</v>
      </c>
      <c r="D12" s="116" t="s">
        <v>35</v>
      </c>
      <c r="E12" s="116" t="s">
        <v>151</v>
      </c>
      <c r="F12" s="115"/>
      <c r="G12" s="115"/>
      <c r="H12" s="115"/>
      <c r="I12" s="115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8">
        <f t="shared" ref="Y12:AE12" si="4">Y13+Y14</f>
        <v>2293540.48</v>
      </c>
      <c r="Z12" s="118">
        <f t="shared" si="4"/>
        <v>529278.57000000007</v>
      </c>
      <c r="AA12" s="119">
        <f t="shared" si="4"/>
        <v>529278.57000000007</v>
      </c>
      <c r="AB12" s="119">
        <f t="shared" si="4"/>
        <v>705704.77</v>
      </c>
      <c r="AC12" s="118">
        <f t="shared" si="4"/>
        <v>529278.57000000007</v>
      </c>
      <c r="AD12" s="118">
        <f t="shared" si="4"/>
        <v>1058557.1400000001</v>
      </c>
      <c r="AE12" s="118">
        <f t="shared" si="4"/>
        <v>1058557.1400000001</v>
      </c>
      <c r="AF12" s="118">
        <f t="shared" ref="AF12" si="5">AF13+AF14</f>
        <v>938935.70000000007</v>
      </c>
      <c r="AG12" s="52">
        <f t="shared" si="3"/>
        <v>88.699576482002669</v>
      </c>
    </row>
    <row r="13" spans="1:33" hidden="1">
      <c r="A13" s="1" t="s">
        <v>8</v>
      </c>
      <c r="B13" s="2" t="s">
        <v>7</v>
      </c>
      <c r="C13" s="2" t="s">
        <v>34</v>
      </c>
      <c r="D13" s="2" t="s">
        <v>35</v>
      </c>
      <c r="E13" s="2" t="s">
        <v>151</v>
      </c>
      <c r="F13" s="2" t="s">
        <v>91</v>
      </c>
      <c r="G13" s="2" t="s">
        <v>17</v>
      </c>
      <c r="H13" s="2"/>
      <c r="I13" s="2"/>
      <c r="J13" s="6">
        <v>1761551.83</v>
      </c>
      <c r="K13" s="6">
        <v>1761551.83</v>
      </c>
      <c r="L13" s="6">
        <v>1761551.83</v>
      </c>
      <c r="M13" s="6">
        <v>1761551.83</v>
      </c>
      <c r="N13" s="6"/>
      <c r="O13" s="6"/>
      <c r="P13" s="6"/>
      <c r="Q13" s="6"/>
      <c r="R13" s="6"/>
      <c r="S13" s="6"/>
      <c r="T13" s="6"/>
      <c r="U13" s="6"/>
      <c r="V13" s="6">
        <v>1761551.83</v>
      </c>
      <c r="W13" s="6">
        <v>1761551.83</v>
      </c>
      <c r="X13" s="6">
        <v>1761551.83</v>
      </c>
      <c r="Y13" s="6">
        <v>1761551.83</v>
      </c>
      <c r="Z13" s="52">
        <v>406511.96</v>
      </c>
      <c r="AA13" s="62">
        <v>406511.96</v>
      </c>
      <c r="AB13" s="62">
        <v>542015.94999999995</v>
      </c>
      <c r="AC13" s="52">
        <v>406511.96</v>
      </c>
      <c r="AD13" s="52">
        <f t="shared" ref="AD13:AD74" si="6">Z13+AA13</f>
        <v>813023.92</v>
      </c>
      <c r="AE13" s="52">
        <f t="shared" ref="AE13:AE74" si="7">Z13+AA13</f>
        <v>813023.92</v>
      </c>
      <c r="AF13" s="52">
        <v>774523.92</v>
      </c>
      <c r="AG13" s="52">
        <f t="shared" si="3"/>
        <v>95.264591969200609</v>
      </c>
    </row>
    <row r="14" spans="1:33" hidden="1">
      <c r="A14" s="1" t="s">
        <v>43</v>
      </c>
      <c r="B14" s="2" t="s">
        <v>7</v>
      </c>
      <c r="C14" s="2" t="s">
        <v>34</v>
      </c>
      <c r="D14" s="2" t="s">
        <v>35</v>
      </c>
      <c r="E14" s="2" t="s">
        <v>151</v>
      </c>
      <c r="F14" s="2" t="s">
        <v>91</v>
      </c>
      <c r="G14" s="2" t="s">
        <v>18</v>
      </c>
      <c r="H14" s="2"/>
      <c r="I14" s="2"/>
      <c r="J14" s="6">
        <v>531988.65</v>
      </c>
      <c r="K14" s="6">
        <v>531988.65</v>
      </c>
      <c r="L14" s="6">
        <v>531988.65</v>
      </c>
      <c r="M14" s="6">
        <v>531988.65</v>
      </c>
      <c r="N14" s="6"/>
      <c r="O14" s="6"/>
      <c r="P14" s="6"/>
      <c r="Q14" s="6"/>
      <c r="R14" s="6"/>
      <c r="S14" s="6"/>
      <c r="T14" s="6"/>
      <c r="U14" s="6"/>
      <c r="V14" s="6">
        <v>531988.65</v>
      </c>
      <c r="W14" s="6">
        <v>531988.65</v>
      </c>
      <c r="X14" s="6">
        <v>531988.65</v>
      </c>
      <c r="Y14" s="6">
        <v>531988.65</v>
      </c>
      <c r="Z14" s="52">
        <v>122766.61</v>
      </c>
      <c r="AA14" s="62">
        <v>122766.61</v>
      </c>
      <c r="AB14" s="62">
        <v>163688.82</v>
      </c>
      <c r="AC14" s="52">
        <v>122766.61</v>
      </c>
      <c r="AD14" s="52">
        <f t="shared" si="6"/>
        <v>245533.22</v>
      </c>
      <c r="AE14" s="52">
        <f t="shared" si="7"/>
        <v>245533.22</v>
      </c>
      <c r="AF14" s="52">
        <v>164411.78</v>
      </c>
      <c r="AG14" s="52">
        <f t="shared" si="3"/>
        <v>66.961114263886572</v>
      </c>
    </row>
    <row r="15" spans="1:33" ht="26.4">
      <c r="A15" s="1" t="s">
        <v>243</v>
      </c>
      <c r="B15" s="2" t="s">
        <v>7</v>
      </c>
      <c r="C15" s="2" t="s">
        <v>34</v>
      </c>
      <c r="D15" s="2" t="s">
        <v>44</v>
      </c>
      <c r="E15" s="2"/>
      <c r="F15" s="2"/>
      <c r="G15" s="2"/>
      <c r="H15" s="2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f t="shared" ref="Y15:AF15" si="8">Y16</f>
        <v>2841914.77</v>
      </c>
      <c r="Z15" s="6">
        <f t="shared" si="8"/>
        <v>867297.47</v>
      </c>
      <c r="AA15" s="28">
        <f t="shared" si="8"/>
        <v>903860.33</v>
      </c>
      <c r="AB15" s="28">
        <f t="shared" si="8"/>
        <v>493223.87</v>
      </c>
      <c r="AC15" s="6">
        <f t="shared" si="8"/>
        <v>577533.10000000009</v>
      </c>
      <c r="AD15" s="6">
        <f t="shared" si="8"/>
        <v>1771157.8</v>
      </c>
      <c r="AE15" s="6">
        <f t="shared" si="8"/>
        <v>1771157.8</v>
      </c>
      <c r="AF15" s="6">
        <f t="shared" si="8"/>
        <v>1023079.2600000001</v>
      </c>
      <c r="AG15" s="52">
        <f t="shared" si="3"/>
        <v>57.763303755317573</v>
      </c>
    </row>
    <row r="16" spans="1:33" ht="26.4">
      <c r="A16" s="1" t="s">
        <v>244</v>
      </c>
      <c r="B16" s="2" t="s">
        <v>7</v>
      </c>
      <c r="C16" s="2" t="s">
        <v>34</v>
      </c>
      <c r="D16" s="2" t="s">
        <v>44</v>
      </c>
      <c r="E16" s="2" t="s">
        <v>152</v>
      </c>
      <c r="F16" s="2"/>
      <c r="G16" s="2"/>
      <c r="H16" s="2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f t="shared" ref="Y16:AE16" si="9">SUM(Y17:Y33)</f>
        <v>2841914.77</v>
      </c>
      <c r="Z16" s="6">
        <f t="shared" si="9"/>
        <v>867297.47</v>
      </c>
      <c r="AA16" s="28">
        <f t="shared" si="9"/>
        <v>903860.33</v>
      </c>
      <c r="AB16" s="28">
        <f t="shared" si="9"/>
        <v>493223.87</v>
      </c>
      <c r="AC16" s="6">
        <f t="shared" si="9"/>
        <v>577533.10000000009</v>
      </c>
      <c r="AD16" s="6">
        <f t="shared" si="9"/>
        <v>1771157.8</v>
      </c>
      <c r="AE16" s="6">
        <f t="shared" si="9"/>
        <v>1771157.8</v>
      </c>
      <c r="AF16" s="6">
        <f t="shared" ref="AF16" si="10">SUM(AF17:AF33)</f>
        <v>1023079.2600000001</v>
      </c>
      <c r="AG16" s="52">
        <f t="shared" si="3"/>
        <v>57.763303755317573</v>
      </c>
    </row>
    <row r="17" spans="1:33" hidden="1">
      <c r="A17" s="1" t="s">
        <v>8</v>
      </c>
      <c r="B17" s="2" t="s">
        <v>7</v>
      </c>
      <c r="C17" s="2" t="s">
        <v>34</v>
      </c>
      <c r="D17" s="2" t="s">
        <v>44</v>
      </c>
      <c r="E17" s="2" t="s">
        <v>152</v>
      </c>
      <c r="F17" s="2" t="s">
        <v>91</v>
      </c>
      <c r="G17" s="2" t="s">
        <v>17</v>
      </c>
      <c r="H17" s="2"/>
      <c r="I17" s="2"/>
      <c r="J17" s="6">
        <v>1499721.88</v>
      </c>
      <c r="K17" s="6">
        <v>1499721.88</v>
      </c>
      <c r="L17" s="6">
        <v>1499721.88</v>
      </c>
      <c r="M17" s="6">
        <v>1499721.88</v>
      </c>
      <c r="N17" s="6"/>
      <c r="O17" s="6"/>
      <c r="P17" s="6"/>
      <c r="Q17" s="6"/>
      <c r="R17" s="6"/>
      <c r="S17" s="6"/>
      <c r="T17" s="6"/>
      <c r="U17" s="6"/>
      <c r="V17" s="6">
        <v>1499721.88</v>
      </c>
      <c r="W17" s="6">
        <v>1499721.88</v>
      </c>
      <c r="X17" s="6">
        <v>1499721.88</v>
      </c>
      <c r="Y17" s="6">
        <f>SUM(Z17:AC17)</f>
        <v>1499721.88</v>
      </c>
      <c r="Z17" s="52">
        <v>374930.47</v>
      </c>
      <c r="AA17" s="62">
        <v>502701.57</v>
      </c>
      <c r="AB17" s="62">
        <v>294299.44</v>
      </c>
      <c r="AC17" s="52">
        <v>327790.40000000002</v>
      </c>
      <c r="AD17" s="52">
        <f t="shared" si="6"/>
        <v>877632.04</v>
      </c>
      <c r="AE17" s="52">
        <f t="shared" si="7"/>
        <v>877632.04</v>
      </c>
      <c r="AF17" s="52">
        <v>538646.88</v>
      </c>
      <c r="AG17" s="52">
        <f t="shared" si="3"/>
        <v>61.375024549012593</v>
      </c>
    </row>
    <row r="18" spans="1:33" hidden="1">
      <c r="A18" s="1" t="s">
        <v>43</v>
      </c>
      <c r="B18" s="2" t="s">
        <v>7</v>
      </c>
      <c r="C18" s="2" t="s">
        <v>34</v>
      </c>
      <c r="D18" s="2" t="s">
        <v>44</v>
      </c>
      <c r="E18" s="2" t="s">
        <v>152</v>
      </c>
      <c r="F18" s="2" t="s">
        <v>91</v>
      </c>
      <c r="G18" s="2" t="s">
        <v>18</v>
      </c>
      <c r="H18" s="2"/>
      <c r="I18" s="2"/>
      <c r="J18" s="6">
        <v>452916</v>
      </c>
      <c r="K18" s="6">
        <v>452916</v>
      </c>
      <c r="L18" s="6">
        <v>452916</v>
      </c>
      <c r="M18" s="6">
        <v>452916</v>
      </c>
      <c r="N18" s="6"/>
      <c r="O18" s="6"/>
      <c r="P18" s="6"/>
      <c r="Q18" s="6"/>
      <c r="R18" s="6"/>
      <c r="S18" s="6"/>
      <c r="T18" s="6"/>
      <c r="U18" s="6"/>
      <c r="V18" s="6">
        <v>452916</v>
      </c>
      <c r="W18" s="6">
        <v>452916</v>
      </c>
      <c r="X18" s="6">
        <v>452916</v>
      </c>
      <c r="Y18" s="6">
        <f t="shared" ref="Y18:Y33" si="11">SUM(Z18:AC18)</f>
        <v>452916</v>
      </c>
      <c r="Z18" s="52">
        <v>113229</v>
      </c>
      <c r="AA18" s="62">
        <v>151815.87</v>
      </c>
      <c r="AB18" s="62">
        <v>88878.43</v>
      </c>
      <c r="AC18" s="52">
        <v>98992.7</v>
      </c>
      <c r="AD18" s="52">
        <f t="shared" si="6"/>
        <v>265044.87</v>
      </c>
      <c r="AE18" s="52">
        <f t="shared" si="7"/>
        <v>265044.87</v>
      </c>
      <c r="AF18" s="52">
        <v>169869.19</v>
      </c>
      <c r="AG18" s="52">
        <f t="shared" si="3"/>
        <v>64.090729241429955</v>
      </c>
    </row>
    <row r="19" spans="1:33" hidden="1">
      <c r="A19" s="1" t="s">
        <v>153</v>
      </c>
      <c r="B19" s="2" t="s">
        <v>7</v>
      </c>
      <c r="C19" s="2" t="s">
        <v>34</v>
      </c>
      <c r="D19" s="2" t="s">
        <v>44</v>
      </c>
      <c r="E19" s="2" t="s">
        <v>152</v>
      </c>
      <c r="F19" s="2" t="s">
        <v>92</v>
      </c>
      <c r="G19" s="2" t="s">
        <v>19</v>
      </c>
      <c r="H19" s="2" t="s">
        <v>65</v>
      </c>
      <c r="I19" s="2"/>
      <c r="J19" s="6"/>
      <c r="K19" s="6"/>
      <c r="L19" s="6"/>
      <c r="M19" s="6"/>
      <c r="N19" s="6"/>
      <c r="O19" s="6"/>
      <c r="P19" s="6">
        <v>100000</v>
      </c>
      <c r="Q19" s="6">
        <v>100000</v>
      </c>
      <c r="R19" s="6">
        <v>100000</v>
      </c>
      <c r="S19" s="6"/>
      <c r="T19" s="6"/>
      <c r="U19" s="6"/>
      <c r="V19" s="6">
        <v>100000</v>
      </c>
      <c r="W19" s="6">
        <v>100000</v>
      </c>
      <c r="X19" s="6">
        <v>100000</v>
      </c>
      <c r="Y19" s="6">
        <f t="shared" si="11"/>
        <v>209600</v>
      </c>
      <c r="Z19" s="52">
        <v>82000</v>
      </c>
      <c r="AA19" s="62">
        <v>127600</v>
      </c>
      <c r="AB19" s="62"/>
      <c r="AC19" s="52"/>
      <c r="AD19" s="52">
        <f t="shared" si="6"/>
        <v>209600</v>
      </c>
      <c r="AE19" s="52">
        <f t="shared" si="7"/>
        <v>209600</v>
      </c>
      <c r="AF19" s="52">
        <v>87580</v>
      </c>
      <c r="AG19" s="52">
        <f t="shared" si="3"/>
        <v>41.784351145038165</v>
      </c>
    </row>
    <row r="20" spans="1:33" ht="52.8" hidden="1">
      <c r="A20" s="1" t="s">
        <v>154</v>
      </c>
      <c r="B20" s="2" t="s">
        <v>7</v>
      </c>
      <c r="C20" s="2" t="s">
        <v>34</v>
      </c>
      <c r="D20" s="2" t="s">
        <v>44</v>
      </c>
      <c r="E20" s="2" t="s">
        <v>152</v>
      </c>
      <c r="F20" s="2" t="s">
        <v>92</v>
      </c>
      <c r="G20" s="2" t="s">
        <v>19</v>
      </c>
      <c r="H20" s="2" t="s">
        <v>66</v>
      </c>
      <c r="I20" s="2"/>
      <c r="J20" s="6"/>
      <c r="K20" s="6"/>
      <c r="L20" s="6"/>
      <c r="M20" s="6"/>
      <c r="N20" s="6"/>
      <c r="O20" s="6"/>
      <c r="P20" s="6">
        <v>4900</v>
      </c>
      <c r="Q20" s="6">
        <v>4900</v>
      </c>
      <c r="R20" s="6">
        <v>4900</v>
      </c>
      <c r="S20" s="6"/>
      <c r="T20" s="6"/>
      <c r="U20" s="6"/>
      <c r="V20" s="6">
        <v>4900</v>
      </c>
      <c r="W20" s="6">
        <v>4900</v>
      </c>
      <c r="X20" s="6">
        <v>4900</v>
      </c>
      <c r="Y20" s="6">
        <f t="shared" si="11"/>
        <v>0</v>
      </c>
      <c r="Z20" s="52"/>
      <c r="AA20" s="62"/>
      <c r="AB20" s="62"/>
      <c r="AC20" s="52"/>
      <c r="AD20" s="52">
        <f t="shared" si="6"/>
        <v>0</v>
      </c>
      <c r="AE20" s="52">
        <f t="shared" si="7"/>
        <v>0</v>
      </c>
      <c r="AF20" s="52"/>
      <c r="AG20" s="52" t="e">
        <f t="shared" si="3"/>
        <v>#DIV/0!</v>
      </c>
    </row>
    <row r="21" spans="1:33" hidden="1">
      <c r="A21" s="1" t="s">
        <v>9</v>
      </c>
      <c r="B21" s="2" t="s">
        <v>7</v>
      </c>
      <c r="C21" s="2" t="s">
        <v>34</v>
      </c>
      <c r="D21" s="2" t="s">
        <v>44</v>
      </c>
      <c r="E21" s="2" t="s">
        <v>152</v>
      </c>
      <c r="F21" s="2" t="s">
        <v>92</v>
      </c>
      <c r="G21" s="2" t="s">
        <v>19</v>
      </c>
      <c r="H21" s="2" t="s">
        <v>70</v>
      </c>
      <c r="I21" s="2"/>
      <c r="J21" s="6"/>
      <c r="K21" s="6"/>
      <c r="L21" s="6"/>
      <c r="M21" s="6"/>
      <c r="N21" s="6"/>
      <c r="O21" s="6"/>
      <c r="P21" s="6">
        <v>10000</v>
      </c>
      <c r="Q21" s="6">
        <v>10000</v>
      </c>
      <c r="R21" s="6">
        <v>10000</v>
      </c>
      <c r="S21" s="6"/>
      <c r="T21" s="6"/>
      <c r="U21" s="6"/>
      <c r="V21" s="6">
        <v>10000</v>
      </c>
      <c r="W21" s="6">
        <v>10000</v>
      </c>
      <c r="X21" s="6">
        <v>10000</v>
      </c>
      <c r="Y21" s="6">
        <f t="shared" si="11"/>
        <v>60654</v>
      </c>
      <c r="Z21" s="52">
        <v>60654</v>
      </c>
      <c r="AA21" s="62"/>
      <c r="AB21" s="62">
        <v>0</v>
      </c>
      <c r="AC21" s="52"/>
      <c r="AD21" s="52">
        <f t="shared" si="6"/>
        <v>60654</v>
      </c>
      <c r="AE21" s="52">
        <f t="shared" si="7"/>
        <v>60654</v>
      </c>
      <c r="AF21" s="52">
        <v>60564</v>
      </c>
      <c r="AG21" s="52">
        <f t="shared" si="3"/>
        <v>99.85161737065981</v>
      </c>
    </row>
    <row r="22" spans="1:33" hidden="1">
      <c r="A22" s="1" t="s">
        <v>45</v>
      </c>
      <c r="B22" s="2" t="s">
        <v>7</v>
      </c>
      <c r="C22" s="2" t="s">
        <v>34</v>
      </c>
      <c r="D22" s="2" t="s">
        <v>44</v>
      </c>
      <c r="E22" s="2" t="s">
        <v>152</v>
      </c>
      <c r="F22" s="2" t="s">
        <v>95</v>
      </c>
      <c r="G22" s="2" t="s">
        <v>20</v>
      </c>
      <c r="H22" s="2"/>
      <c r="I22" s="2"/>
      <c r="J22" s="6"/>
      <c r="K22" s="6"/>
      <c r="L22" s="6"/>
      <c r="M22" s="6"/>
      <c r="N22" s="6"/>
      <c r="O22" s="6"/>
      <c r="P22" s="6">
        <v>72100</v>
      </c>
      <c r="Q22" s="6">
        <v>76570.2</v>
      </c>
      <c r="R22" s="6">
        <v>81317.55</v>
      </c>
      <c r="S22" s="6"/>
      <c r="T22" s="6"/>
      <c r="U22" s="6"/>
      <c r="V22" s="6">
        <v>72100</v>
      </c>
      <c r="W22" s="6">
        <v>76570.2</v>
      </c>
      <c r="X22" s="6">
        <v>81317.55</v>
      </c>
      <c r="Y22" s="6">
        <f t="shared" si="11"/>
        <v>72100</v>
      </c>
      <c r="Z22" s="52">
        <v>18000</v>
      </c>
      <c r="AA22" s="62">
        <v>18100</v>
      </c>
      <c r="AB22" s="62">
        <v>18000</v>
      </c>
      <c r="AC22" s="52">
        <v>18000</v>
      </c>
      <c r="AD22" s="52">
        <f t="shared" si="6"/>
        <v>36100</v>
      </c>
      <c r="AE22" s="52">
        <f t="shared" si="7"/>
        <v>36100</v>
      </c>
      <c r="AF22" s="52">
        <v>6158.3</v>
      </c>
      <c r="AG22" s="52">
        <f t="shared" si="3"/>
        <v>17.059002770083104</v>
      </c>
    </row>
    <row r="23" spans="1:33" hidden="1">
      <c r="A23" s="1" t="s">
        <v>11</v>
      </c>
      <c r="B23" s="2" t="s">
        <v>7</v>
      </c>
      <c r="C23" s="2" t="s">
        <v>34</v>
      </c>
      <c r="D23" s="2" t="s">
        <v>88</v>
      </c>
      <c r="E23" s="2" t="s">
        <v>152</v>
      </c>
      <c r="F23" s="2" t="s">
        <v>95</v>
      </c>
      <c r="G23" s="2" t="s">
        <v>23</v>
      </c>
      <c r="H23" s="2" t="s">
        <v>86</v>
      </c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f t="shared" si="11"/>
        <v>24496</v>
      </c>
      <c r="Z23" s="52"/>
      <c r="AA23" s="62">
        <v>250</v>
      </c>
      <c r="AB23" s="62">
        <v>24246</v>
      </c>
      <c r="AC23" s="52"/>
      <c r="AD23" s="52">
        <f t="shared" si="6"/>
        <v>250</v>
      </c>
      <c r="AE23" s="52">
        <f t="shared" si="7"/>
        <v>250</v>
      </c>
      <c r="AF23" s="52">
        <v>250</v>
      </c>
      <c r="AG23" s="52">
        <f t="shared" si="3"/>
        <v>100</v>
      </c>
    </row>
    <row r="24" spans="1:33" hidden="1">
      <c r="A24" s="1" t="s">
        <v>12</v>
      </c>
      <c r="B24" s="2" t="s">
        <v>7</v>
      </c>
      <c r="C24" s="2" t="s">
        <v>34</v>
      </c>
      <c r="D24" s="2" t="s">
        <v>88</v>
      </c>
      <c r="E24" s="2" t="s">
        <v>152</v>
      </c>
      <c r="F24" s="2" t="s">
        <v>95</v>
      </c>
      <c r="G24" s="2" t="s">
        <v>24</v>
      </c>
      <c r="H24" s="2" t="s">
        <v>69</v>
      </c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f t="shared" si="11"/>
        <v>19591</v>
      </c>
      <c r="Z24" s="52"/>
      <c r="AA24" s="62">
        <v>19591</v>
      </c>
      <c r="AB24" s="62"/>
      <c r="AC24" s="52"/>
      <c r="AD24" s="52">
        <f t="shared" si="6"/>
        <v>19591</v>
      </c>
      <c r="AE24" s="52">
        <f t="shared" si="7"/>
        <v>19591</v>
      </c>
      <c r="AF24" s="52">
        <v>19591</v>
      </c>
      <c r="AG24" s="52">
        <f t="shared" si="3"/>
        <v>100</v>
      </c>
    </row>
    <row r="25" spans="1:33" hidden="1">
      <c r="A25" s="1" t="s">
        <v>10</v>
      </c>
      <c r="B25" s="2" t="s">
        <v>7</v>
      </c>
      <c r="C25" s="2" t="s">
        <v>34</v>
      </c>
      <c r="D25" s="2" t="s">
        <v>44</v>
      </c>
      <c r="E25" s="2" t="s">
        <v>152</v>
      </c>
      <c r="F25" s="2" t="s">
        <v>93</v>
      </c>
      <c r="G25" s="2" t="s">
        <v>21</v>
      </c>
      <c r="H25" s="2" t="s">
        <v>66</v>
      </c>
      <c r="I25" s="2"/>
      <c r="J25" s="6"/>
      <c r="K25" s="6"/>
      <c r="L25" s="6"/>
      <c r="M25" s="6"/>
      <c r="N25" s="6"/>
      <c r="O25" s="6"/>
      <c r="P25" s="6">
        <v>42000</v>
      </c>
      <c r="Q25" s="6">
        <v>42000</v>
      </c>
      <c r="R25" s="6">
        <v>42000</v>
      </c>
      <c r="S25" s="6"/>
      <c r="T25" s="6"/>
      <c r="U25" s="6"/>
      <c r="V25" s="6">
        <v>42000</v>
      </c>
      <c r="W25" s="6">
        <v>42000</v>
      </c>
      <c r="X25" s="6">
        <v>42000</v>
      </c>
      <c r="Y25" s="6">
        <f t="shared" si="11"/>
        <v>0</v>
      </c>
      <c r="Z25" s="52"/>
      <c r="AA25" s="62">
        <v>0</v>
      </c>
      <c r="AB25" s="62"/>
      <c r="AC25" s="52"/>
      <c r="AD25" s="52">
        <f t="shared" si="6"/>
        <v>0</v>
      </c>
      <c r="AE25" s="52">
        <f t="shared" si="7"/>
        <v>0</v>
      </c>
      <c r="AF25" s="52"/>
      <c r="AG25" s="52" t="e">
        <f t="shared" si="3"/>
        <v>#DIV/0!</v>
      </c>
    </row>
    <row r="26" spans="1:33" ht="52.8" hidden="1">
      <c r="A26" s="1" t="s">
        <v>154</v>
      </c>
      <c r="B26" s="2" t="s">
        <v>7</v>
      </c>
      <c r="C26" s="2" t="s">
        <v>34</v>
      </c>
      <c r="D26" s="2" t="s">
        <v>44</v>
      </c>
      <c r="E26" s="2" t="s">
        <v>152</v>
      </c>
      <c r="F26" s="2" t="s">
        <v>93</v>
      </c>
      <c r="G26" s="2" t="s">
        <v>22</v>
      </c>
      <c r="H26" s="2" t="s">
        <v>66</v>
      </c>
      <c r="I26" s="2"/>
      <c r="J26" s="6"/>
      <c r="K26" s="6"/>
      <c r="L26" s="6"/>
      <c r="M26" s="6"/>
      <c r="N26" s="6"/>
      <c r="O26" s="6"/>
      <c r="P26" s="6">
        <v>10500</v>
      </c>
      <c r="Q26" s="6">
        <v>10500</v>
      </c>
      <c r="R26" s="6">
        <v>10500</v>
      </c>
      <c r="S26" s="6"/>
      <c r="T26" s="6"/>
      <c r="U26" s="6"/>
      <c r="V26" s="6">
        <v>10500</v>
      </c>
      <c r="W26" s="6">
        <v>10500</v>
      </c>
      <c r="X26" s="6">
        <v>10500</v>
      </c>
      <c r="Y26" s="6">
        <f t="shared" si="11"/>
        <v>0</v>
      </c>
      <c r="Z26" s="52"/>
      <c r="AA26" s="62"/>
      <c r="AB26" s="62"/>
      <c r="AC26" s="52"/>
      <c r="AD26" s="52">
        <f t="shared" si="6"/>
        <v>0</v>
      </c>
      <c r="AE26" s="52">
        <f t="shared" si="7"/>
        <v>0</v>
      </c>
      <c r="AF26" s="52"/>
      <c r="AG26" s="52" t="e">
        <f t="shared" si="3"/>
        <v>#DIV/0!</v>
      </c>
    </row>
    <row r="27" spans="1:33" hidden="1">
      <c r="A27" s="1" t="s">
        <v>170</v>
      </c>
      <c r="B27" s="2" t="s">
        <v>7</v>
      </c>
      <c r="C27" s="2" t="s">
        <v>34</v>
      </c>
      <c r="D27" s="2" t="s">
        <v>44</v>
      </c>
      <c r="E27" s="2" t="s">
        <v>152</v>
      </c>
      <c r="F27" s="2" t="s">
        <v>93</v>
      </c>
      <c r="G27" s="2" t="s">
        <v>22</v>
      </c>
      <c r="H27" s="2" t="s">
        <v>80</v>
      </c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>
        <f t="shared" si="11"/>
        <v>15376.89</v>
      </c>
      <c r="Z27" s="52"/>
      <c r="AA27" s="62">
        <v>15376.89</v>
      </c>
      <c r="AB27" s="62"/>
      <c r="AC27" s="52"/>
      <c r="AD27" s="52">
        <f t="shared" si="6"/>
        <v>15376.89</v>
      </c>
      <c r="AE27" s="52">
        <f t="shared" si="7"/>
        <v>15376.89</v>
      </c>
      <c r="AF27" s="52">
        <v>15376.89</v>
      </c>
      <c r="AG27" s="52">
        <f t="shared" si="3"/>
        <v>100</v>
      </c>
    </row>
    <row r="28" spans="1:33" ht="26.4" hidden="1">
      <c r="A28" s="1" t="s">
        <v>155</v>
      </c>
      <c r="B28" s="2" t="s">
        <v>7</v>
      </c>
      <c r="C28" s="2" t="s">
        <v>34</v>
      </c>
      <c r="D28" s="2" t="s">
        <v>44</v>
      </c>
      <c r="E28" s="2" t="s">
        <v>152</v>
      </c>
      <c r="F28" s="2" t="s">
        <v>93</v>
      </c>
      <c r="G28" s="2" t="s">
        <v>22</v>
      </c>
      <c r="H28" s="2" t="s">
        <v>81</v>
      </c>
      <c r="I28" s="2"/>
      <c r="J28" s="6"/>
      <c r="K28" s="6"/>
      <c r="L28" s="6"/>
      <c r="M28" s="6"/>
      <c r="N28" s="6"/>
      <c r="O28" s="6"/>
      <c r="P28" s="6">
        <v>25000</v>
      </c>
      <c r="Q28" s="6">
        <v>25000</v>
      </c>
      <c r="R28" s="6">
        <v>25000</v>
      </c>
      <c r="S28" s="6"/>
      <c r="T28" s="6"/>
      <c r="U28" s="6"/>
      <c r="V28" s="6">
        <v>25000</v>
      </c>
      <c r="W28" s="6">
        <v>25000</v>
      </c>
      <c r="X28" s="6">
        <v>25000</v>
      </c>
      <c r="Y28" s="6">
        <f t="shared" si="11"/>
        <v>35000</v>
      </c>
      <c r="Z28" s="52">
        <v>35000</v>
      </c>
      <c r="AA28" s="62"/>
      <c r="AB28" s="62"/>
      <c r="AC28" s="52"/>
      <c r="AD28" s="52">
        <f t="shared" si="6"/>
        <v>35000</v>
      </c>
      <c r="AE28" s="52">
        <f t="shared" si="7"/>
        <v>35000</v>
      </c>
      <c r="AF28" s="52">
        <v>17500</v>
      </c>
      <c r="AG28" s="52">
        <f t="shared" si="3"/>
        <v>50</v>
      </c>
    </row>
    <row r="29" spans="1:33" hidden="1">
      <c r="A29" s="1" t="s">
        <v>156</v>
      </c>
      <c r="B29" s="2" t="s">
        <v>7</v>
      </c>
      <c r="C29" s="2" t="s">
        <v>34</v>
      </c>
      <c r="D29" s="2" t="s">
        <v>44</v>
      </c>
      <c r="E29" s="2" t="s">
        <v>152</v>
      </c>
      <c r="F29" s="2" t="s">
        <v>93</v>
      </c>
      <c r="G29" s="2" t="s">
        <v>22</v>
      </c>
      <c r="H29" s="2" t="s">
        <v>68</v>
      </c>
      <c r="I29" s="2"/>
      <c r="J29" s="6"/>
      <c r="K29" s="6"/>
      <c r="L29" s="6"/>
      <c r="M29" s="6"/>
      <c r="N29" s="6"/>
      <c r="O29" s="6"/>
      <c r="P29" s="6">
        <v>110200</v>
      </c>
      <c r="Q29" s="6">
        <v>110200</v>
      </c>
      <c r="R29" s="6">
        <v>110200</v>
      </c>
      <c r="S29" s="6"/>
      <c r="T29" s="6"/>
      <c r="U29" s="6"/>
      <c r="V29" s="6">
        <v>110200</v>
      </c>
      <c r="W29" s="6">
        <v>110200</v>
      </c>
      <c r="X29" s="6">
        <v>110200</v>
      </c>
      <c r="Y29" s="6">
        <f t="shared" si="11"/>
        <v>30000</v>
      </c>
      <c r="Z29" s="52">
        <v>5050</v>
      </c>
      <c r="AA29" s="62"/>
      <c r="AB29" s="62"/>
      <c r="AC29" s="52">
        <v>24950</v>
      </c>
      <c r="AD29" s="52">
        <f t="shared" si="6"/>
        <v>5050</v>
      </c>
      <c r="AE29" s="52">
        <f t="shared" si="7"/>
        <v>5050</v>
      </c>
      <c r="AF29" s="52">
        <v>3</v>
      </c>
      <c r="AG29" s="52">
        <f t="shared" si="3"/>
        <v>5.9405940594059403E-2</v>
      </c>
    </row>
    <row r="30" spans="1:33" hidden="1">
      <c r="A30" s="1" t="s">
        <v>14</v>
      </c>
      <c r="B30" s="2" t="s">
        <v>7</v>
      </c>
      <c r="C30" s="2" t="s">
        <v>34</v>
      </c>
      <c r="D30" s="2" t="s">
        <v>44</v>
      </c>
      <c r="E30" s="2" t="s">
        <v>152</v>
      </c>
      <c r="F30" s="2" t="s">
        <v>93</v>
      </c>
      <c r="G30" s="2" t="s">
        <v>27</v>
      </c>
      <c r="H30" s="2" t="s">
        <v>84</v>
      </c>
      <c r="I30" s="2"/>
      <c r="J30" s="6"/>
      <c r="K30" s="6"/>
      <c r="L30" s="6"/>
      <c r="M30" s="6"/>
      <c r="N30" s="6"/>
      <c r="O30" s="6"/>
      <c r="P30" s="6">
        <v>100000</v>
      </c>
      <c r="Q30" s="6">
        <v>100000</v>
      </c>
      <c r="R30" s="6">
        <v>100000</v>
      </c>
      <c r="S30" s="6"/>
      <c r="T30" s="6"/>
      <c r="U30" s="6"/>
      <c r="V30" s="6">
        <v>100000</v>
      </c>
      <c r="W30" s="6">
        <v>100000</v>
      </c>
      <c r="X30" s="6">
        <v>100000</v>
      </c>
      <c r="Y30" s="6">
        <f t="shared" si="11"/>
        <v>281109</v>
      </c>
      <c r="Z30" s="52">
        <v>98709</v>
      </c>
      <c r="AA30" s="62">
        <v>50800</v>
      </c>
      <c r="AB30" s="62">
        <v>50800</v>
      </c>
      <c r="AC30" s="52">
        <v>80800</v>
      </c>
      <c r="AD30" s="52">
        <f t="shared" si="6"/>
        <v>149509</v>
      </c>
      <c r="AE30" s="52">
        <f t="shared" si="7"/>
        <v>149509</v>
      </c>
      <c r="AF30" s="52">
        <v>71700</v>
      </c>
      <c r="AG30" s="52">
        <f t="shared" si="3"/>
        <v>47.956979178510991</v>
      </c>
    </row>
    <row r="31" spans="1:33" hidden="1">
      <c r="A31" s="1" t="s">
        <v>14</v>
      </c>
      <c r="B31" s="2" t="s">
        <v>7</v>
      </c>
      <c r="C31" s="2" t="s">
        <v>34</v>
      </c>
      <c r="D31" s="2" t="s">
        <v>44</v>
      </c>
      <c r="E31" s="2" t="s">
        <v>152</v>
      </c>
      <c r="F31" s="2" t="s">
        <v>93</v>
      </c>
      <c r="G31" s="2" t="s">
        <v>27</v>
      </c>
      <c r="H31" s="2" t="s">
        <v>85</v>
      </c>
      <c r="I31" s="2"/>
      <c r="J31" s="6"/>
      <c r="K31" s="6"/>
      <c r="L31" s="6"/>
      <c r="M31" s="6"/>
      <c r="N31" s="6"/>
      <c r="O31" s="6"/>
      <c r="P31" s="6">
        <v>20000</v>
      </c>
      <c r="Q31" s="6">
        <v>20000</v>
      </c>
      <c r="R31" s="6">
        <v>20000</v>
      </c>
      <c r="S31" s="6"/>
      <c r="T31" s="6"/>
      <c r="U31" s="6"/>
      <c r="V31" s="6">
        <v>20000</v>
      </c>
      <c r="W31" s="6">
        <v>20000</v>
      </c>
      <c r="X31" s="6">
        <v>20000</v>
      </c>
      <c r="Y31" s="6">
        <f t="shared" si="11"/>
        <v>69400</v>
      </c>
      <c r="Z31" s="52">
        <v>32400</v>
      </c>
      <c r="AA31" s="62">
        <v>9000</v>
      </c>
      <c r="AB31" s="62">
        <v>9000</v>
      </c>
      <c r="AC31" s="52">
        <v>19000</v>
      </c>
      <c r="AD31" s="52">
        <f t="shared" si="6"/>
        <v>41400</v>
      </c>
      <c r="AE31" s="52">
        <f t="shared" si="7"/>
        <v>41400</v>
      </c>
      <c r="AF31" s="52">
        <v>15270</v>
      </c>
      <c r="AG31" s="52">
        <f t="shared" si="3"/>
        <v>36.884057971014492</v>
      </c>
    </row>
    <row r="32" spans="1:33" hidden="1">
      <c r="A32" s="1" t="s">
        <v>11</v>
      </c>
      <c r="B32" s="2" t="s">
        <v>7</v>
      </c>
      <c r="C32" s="2" t="s">
        <v>34</v>
      </c>
      <c r="D32" s="2" t="s">
        <v>44</v>
      </c>
      <c r="E32" s="2" t="s">
        <v>152</v>
      </c>
      <c r="F32" s="2" t="s">
        <v>93</v>
      </c>
      <c r="G32" s="2" t="s">
        <v>23</v>
      </c>
      <c r="H32" s="2" t="s">
        <v>86</v>
      </c>
      <c r="I32" s="2"/>
      <c r="J32" s="6"/>
      <c r="K32" s="6"/>
      <c r="L32" s="6"/>
      <c r="M32" s="6"/>
      <c r="N32" s="6"/>
      <c r="O32" s="6"/>
      <c r="P32" s="6">
        <v>50000</v>
      </c>
      <c r="Q32" s="6">
        <v>50000</v>
      </c>
      <c r="R32" s="6">
        <v>50000</v>
      </c>
      <c r="S32" s="6"/>
      <c r="T32" s="6"/>
      <c r="U32" s="6"/>
      <c r="V32" s="6">
        <v>50000</v>
      </c>
      <c r="W32" s="6">
        <v>50000</v>
      </c>
      <c r="X32" s="6">
        <v>50000</v>
      </c>
      <c r="Y32" s="6">
        <f t="shared" si="11"/>
        <v>30625</v>
      </c>
      <c r="Z32" s="52">
        <v>30000</v>
      </c>
      <c r="AA32" s="62">
        <v>625</v>
      </c>
      <c r="AB32" s="62"/>
      <c r="AC32" s="52"/>
      <c r="AD32" s="52">
        <f t="shared" si="6"/>
        <v>30625</v>
      </c>
      <c r="AE32" s="52">
        <f t="shared" si="7"/>
        <v>30625</v>
      </c>
      <c r="AF32" s="52">
        <v>625</v>
      </c>
      <c r="AG32" s="52">
        <f t="shared" si="3"/>
        <v>2.0408163265306123</v>
      </c>
    </row>
    <row r="33" spans="1:33" hidden="1">
      <c r="A33" s="1" t="s">
        <v>157</v>
      </c>
      <c r="B33" s="2" t="s">
        <v>7</v>
      </c>
      <c r="C33" s="2" t="s">
        <v>34</v>
      </c>
      <c r="D33" s="2" t="s">
        <v>44</v>
      </c>
      <c r="E33" s="2" t="s">
        <v>152</v>
      </c>
      <c r="F33" s="2" t="s">
        <v>93</v>
      </c>
      <c r="G33" s="2" t="s">
        <v>24</v>
      </c>
      <c r="H33" s="2" t="s">
        <v>69</v>
      </c>
      <c r="I33" s="2"/>
      <c r="J33" s="6"/>
      <c r="K33" s="6"/>
      <c r="L33" s="6"/>
      <c r="M33" s="6"/>
      <c r="N33" s="6"/>
      <c r="O33" s="6"/>
      <c r="P33" s="6">
        <v>50000</v>
      </c>
      <c r="Q33" s="6">
        <v>50000</v>
      </c>
      <c r="R33" s="6">
        <v>50000</v>
      </c>
      <c r="S33" s="6"/>
      <c r="T33" s="6"/>
      <c r="U33" s="6"/>
      <c r="V33" s="6">
        <v>50000</v>
      </c>
      <c r="W33" s="6">
        <v>50000</v>
      </c>
      <c r="X33" s="6">
        <v>50000</v>
      </c>
      <c r="Y33" s="6">
        <f t="shared" si="11"/>
        <v>41325</v>
      </c>
      <c r="Z33" s="52">
        <v>17325</v>
      </c>
      <c r="AA33" s="62">
        <v>8000</v>
      </c>
      <c r="AB33" s="62">
        <v>8000</v>
      </c>
      <c r="AC33" s="52">
        <v>8000</v>
      </c>
      <c r="AD33" s="52">
        <f t="shared" si="6"/>
        <v>25325</v>
      </c>
      <c r="AE33" s="52">
        <f t="shared" si="7"/>
        <v>25325</v>
      </c>
      <c r="AF33" s="52">
        <v>19945</v>
      </c>
      <c r="AG33" s="52">
        <f t="shared" si="3"/>
        <v>78.756169792694962</v>
      </c>
    </row>
    <row r="34" spans="1:33">
      <c r="A34" s="1" t="s">
        <v>245</v>
      </c>
      <c r="B34" s="2" t="s">
        <v>7</v>
      </c>
      <c r="C34" s="2" t="s">
        <v>34</v>
      </c>
      <c r="D34" s="2" t="s">
        <v>47</v>
      </c>
      <c r="E34" s="2"/>
      <c r="F34" s="2"/>
      <c r="G34" s="2"/>
      <c r="H34" s="2"/>
      <c r="I34" s="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>
        <f t="shared" ref="Y34:AF34" si="12">Y35</f>
        <v>50815195.239999995</v>
      </c>
      <c r="Z34" s="6">
        <f t="shared" si="12"/>
        <v>12923999.250000002</v>
      </c>
      <c r="AA34" s="28">
        <f t="shared" si="12"/>
        <v>17298184.279999997</v>
      </c>
      <c r="AB34" s="28">
        <f t="shared" si="12"/>
        <v>9970344.4100000001</v>
      </c>
      <c r="AC34" s="6">
        <f t="shared" si="12"/>
        <v>10622667.299999999</v>
      </c>
      <c r="AD34" s="6">
        <f t="shared" si="12"/>
        <v>30222183.530000001</v>
      </c>
      <c r="AE34" s="6">
        <f t="shared" si="12"/>
        <v>30222183.530000001</v>
      </c>
      <c r="AF34" s="6">
        <f t="shared" si="12"/>
        <v>21565367.259999994</v>
      </c>
      <c r="AG34" s="52">
        <f t="shared" si="3"/>
        <v>71.356085964447828</v>
      </c>
    </row>
    <row r="35" spans="1:33" ht="26.4">
      <c r="A35" s="1" t="s">
        <v>244</v>
      </c>
      <c r="B35" s="2" t="s">
        <v>7</v>
      </c>
      <c r="C35" s="2" t="s">
        <v>34</v>
      </c>
      <c r="D35" s="2" t="s">
        <v>47</v>
      </c>
      <c r="E35" s="2" t="s">
        <v>152</v>
      </c>
      <c r="F35" s="2"/>
      <c r="G35" s="2"/>
      <c r="H35" s="2"/>
      <c r="I35" s="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>
        <f t="shared" ref="Y35:AE35" si="13">SUM(Y36:Y74)</f>
        <v>50815195.239999995</v>
      </c>
      <c r="Z35" s="6">
        <f t="shared" si="13"/>
        <v>12923999.250000002</v>
      </c>
      <c r="AA35" s="28">
        <f t="shared" si="13"/>
        <v>17298184.279999997</v>
      </c>
      <c r="AB35" s="28">
        <f t="shared" si="13"/>
        <v>9970344.4100000001</v>
      </c>
      <c r="AC35" s="6">
        <f t="shared" si="13"/>
        <v>10622667.299999999</v>
      </c>
      <c r="AD35" s="6">
        <f t="shared" si="13"/>
        <v>30222183.530000001</v>
      </c>
      <c r="AE35" s="6">
        <f t="shared" si="13"/>
        <v>30222183.530000001</v>
      </c>
      <c r="AF35" s="6">
        <f t="shared" ref="AF35" si="14">SUM(AF36:AF74)</f>
        <v>21565367.259999994</v>
      </c>
      <c r="AG35" s="52">
        <f t="shared" si="3"/>
        <v>71.356085964447828</v>
      </c>
    </row>
    <row r="36" spans="1:33" hidden="1">
      <c r="A36" s="1" t="s">
        <v>8</v>
      </c>
      <c r="B36" s="2" t="s">
        <v>7</v>
      </c>
      <c r="C36" s="2" t="s">
        <v>34</v>
      </c>
      <c r="D36" s="2" t="s">
        <v>47</v>
      </c>
      <c r="E36" s="2" t="s">
        <v>152</v>
      </c>
      <c r="F36" s="2" t="s">
        <v>91</v>
      </c>
      <c r="G36" s="2" t="s">
        <v>17</v>
      </c>
      <c r="H36" s="2"/>
      <c r="I36" s="2"/>
      <c r="J36" s="6">
        <v>24287805.030000001</v>
      </c>
      <c r="K36" s="6">
        <v>24287805.030000001</v>
      </c>
      <c r="L36" s="6">
        <v>24287805.030000001</v>
      </c>
      <c r="M36" s="6">
        <v>24287805.030000001</v>
      </c>
      <c r="N36" s="6"/>
      <c r="O36" s="6"/>
      <c r="P36" s="6"/>
      <c r="Q36" s="6"/>
      <c r="R36" s="6"/>
      <c r="S36" s="6"/>
      <c r="T36" s="6"/>
      <c r="U36" s="6"/>
      <c r="V36" s="6">
        <v>24287805.030000001</v>
      </c>
      <c r="W36" s="6">
        <v>24287805.030000001</v>
      </c>
      <c r="X36" s="6">
        <v>24287805.030000001</v>
      </c>
      <c r="Y36" s="6">
        <f>SUM(Z36:AC36)</f>
        <v>26059906.470000003</v>
      </c>
      <c r="Z36" s="52">
        <v>6619216.2400000002</v>
      </c>
      <c r="AA36" s="62">
        <v>9068847.4499999993</v>
      </c>
      <c r="AB36" s="62">
        <v>4690783.16</v>
      </c>
      <c r="AC36" s="52">
        <v>5681059.6200000001</v>
      </c>
      <c r="AD36" s="52">
        <f t="shared" si="6"/>
        <v>15688063.689999999</v>
      </c>
      <c r="AE36" s="52">
        <f t="shared" si="7"/>
        <v>15688063.689999999</v>
      </c>
      <c r="AF36" s="52">
        <v>10931801.08</v>
      </c>
      <c r="AG36" s="85">
        <f t="shared" si="3"/>
        <v>69.682283907148019</v>
      </c>
    </row>
    <row r="37" spans="1:33" hidden="1">
      <c r="A37" s="1" t="s">
        <v>43</v>
      </c>
      <c r="B37" s="2" t="s">
        <v>7</v>
      </c>
      <c r="C37" s="2" t="s">
        <v>34</v>
      </c>
      <c r="D37" s="2" t="s">
        <v>47</v>
      </c>
      <c r="E37" s="2" t="s">
        <v>152</v>
      </c>
      <c r="F37" s="2" t="s">
        <v>91</v>
      </c>
      <c r="G37" s="2" t="s">
        <v>18</v>
      </c>
      <c r="H37" s="2"/>
      <c r="I37" s="2"/>
      <c r="J37" s="6">
        <v>7334917.1200000001</v>
      </c>
      <c r="K37" s="6">
        <v>7334917.1200000001</v>
      </c>
      <c r="L37" s="6">
        <v>7334917.1200000001</v>
      </c>
      <c r="M37" s="6">
        <v>7334917.1200000001</v>
      </c>
      <c r="N37" s="6"/>
      <c r="O37" s="6"/>
      <c r="P37" s="6"/>
      <c r="Q37" s="6"/>
      <c r="R37" s="6"/>
      <c r="S37" s="6"/>
      <c r="T37" s="6"/>
      <c r="U37" s="6"/>
      <c r="V37" s="6">
        <v>7334917.1200000001</v>
      </c>
      <c r="W37" s="6">
        <v>7334917.1200000001</v>
      </c>
      <c r="X37" s="6">
        <v>7334917.1200000001</v>
      </c>
      <c r="Y37" s="6">
        <f t="shared" ref="Y37:Y74" si="15">SUM(Z37:AC37)</f>
        <v>7870091.75</v>
      </c>
      <c r="Z37" s="52">
        <v>1999003.3</v>
      </c>
      <c r="AA37" s="62">
        <v>2738791.93</v>
      </c>
      <c r="AB37" s="62">
        <v>1416616.52</v>
      </c>
      <c r="AC37" s="52">
        <v>1715680</v>
      </c>
      <c r="AD37" s="52">
        <f t="shared" si="6"/>
        <v>4737795.2300000004</v>
      </c>
      <c r="AE37" s="52">
        <f t="shared" si="7"/>
        <v>4737795.2300000004</v>
      </c>
      <c r="AF37" s="52">
        <v>3324644.24</v>
      </c>
      <c r="AG37" s="85">
        <f t="shared" si="3"/>
        <v>70.172814117169011</v>
      </c>
    </row>
    <row r="38" spans="1:33" hidden="1">
      <c r="A38" s="1" t="s">
        <v>153</v>
      </c>
      <c r="B38" s="2" t="s">
        <v>7</v>
      </c>
      <c r="C38" s="2" t="s">
        <v>34</v>
      </c>
      <c r="D38" s="2" t="s">
        <v>47</v>
      </c>
      <c r="E38" s="2" t="s">
        <v>152</v>
      </c>
      <c r="F38" s="2" t="s">
        <v>92</v>
      </c>
      <c r="G38" s="2" t="s">
        <v>19</v>
      </c>
      <c r="H38" s="2" t="s">
        <v>65</v>
      </c>
      <c r="I38" s="2"/>
      <c r="J38" s="6"/>
      <c r="K38" s="6"/>
      <c r="L38" s="6"/>
      <c r="M38" s="6"/>
      <c r="N38" s="6"/>
      <c r="O38" s="6"/>
      <c r="P38" s="6">
        <v>670000</v>
      </c>
      <c r="Q38" s="6">
        <v>670000</v>
      </c>
      <c r="R38" s="6">
        <v>670000</v>
      </c>
      <c r="S38" s="6"/>
      <c r="T38" s="6"/>
      <c r="U38" s="6"/>
      <c r="V38" s="6">
        <v>670000</v>
      </c>
      <c r="W38" s="6">
        <v>670000</v>
      </c>
      <c r="X38" s="6">
        <v>670000</v>
      </c>
      <c r="Y38" s="6">
        <f t="shared" si="15"/>
        <v>1401950</v>
      </c>
      <c r="Z38" s="52">
        <v>400000</v>
      </c>
      <c r="AA38" s="62">
        <v>839450</v>
      </c>
      <c r="AB38" s="62">
        <v>162500</v>
      </c>
      <c r="AC38" s="52"/>
      <c r="AD38" s="52">
        <f t="shared" si="6"/>
        <v>1239450</v>
      </c>
      <c r="AE38" s="52">
        <f t="shared" si="7"/>
        <v>1239450</v>
      </c>
      <c r="AF38" s="52">
        <v>897797</v>
      </c>
      <c r="AG38" s="85">
        <f t="shared" si="3"/>
        <v>72.435112348218965</v>
      </c>
    </row>
    <row r="39" spans="1:33" ht="52.8" hidden="1">
      <c r="A39" s="1" t="s">
        <v>154</v>
      </c>
      <c r="B39" s="2" t="s">
        <v>7</v>
      </c>
      <c r="C39" s="2" t="s">
        <v>34</v>
      </c>
      <c r="D39" s="2" t="s">
        <v>47</v>
      </c>
      <c r="E39" s="2" t="s">
        <v>152</v>
      </c>
      <c r="F39" s="2" t="s">
        <v>92</v>
      </c>
      <c r="G39" s="2" t="s">
        <v>19</v>
      </c>
      <c r="H39" s="2" t="s">
        <v>66</v>
      </c>
      <c r="I39" s="2"/>
      <c r="J39" s="6"/>
      <c r="K39" s="6"/>
      <c r="L39" s="6"/>
      <c r="M39" s="6"/>
      <c r="N39" s="6"/>
      <c r="O39" s="6"/>
      <c r="P39" s="6">
        <v>261800</v>
      </c>
      <c r="Q39" s="6">
        <v>261800</v>
      </c>
      <c r="R39" s="6">
        <v>261800</v>
      </c>
      <c r="S39" s="6"/>
      <c r="T39" s="6"/>
      <c r="U39" s="6"/>
      <c r="V39" s="6">
        <v>261800</v>
      </c>
      <c r="W39" s="6">
        <v>261800</v>
      </c>
      <c r="X39" s="6">
        <v>261800</v>
      </c>
      <c r="Y39" s="6">
        <f t="shared" si="15"/>
        <v>261800</v>
      </c>
      <c r="Z39" s="52">
        <v>75950</v>
      </c>
      <c r="AA39" s="62">
        <v>65450</v>
      </c>
      <c r="AB39" s="62">
        <v>65450</v>
      </c>
      <c r="AC39" s="52">
        <v>54950</v>
      </c>
      <c r="AD39" s="52">
        <f t="shared" si="6"/>
        <v>141400</v>
      </c>
      <c r="AE39" s="52">
        <f t="shared" si="7"/>
        <v>141400</v>
      </c>
      <c r="AF39" s="52">
        <v>118300</v>
      </c>
      <c r="AG39" s="85">
        <f t="shared" si="3"/>
        <v>83.663366336633658</v>
      </c>
    </row>
    <row r="40" spans="1:33" hidden="1">
      <c r="A40" s="1" t="s">
        <v>158</v>
      </c>
      <c r="B40" s="2" t="s">
        <v>7</v>
      </c>
      <c r="C40" s="2" t="s">
        <v>34</v>
      </c>
      <c r="D40" s="2" t="s">
        <v>47</v>
      </c>
      <c r="E40" s="2" t="s">
        <v>152</v>
      </c>
      <c r="F40" s="2" t="s">
        <v>92</v>
      </c>
      <c r="G40" s="2" t="s">
        <v>19</v>
      </c>
      <c r="H40" s="2" t="s">
        <v>70</v>
      </c>
      <c r="I40" s="2"/>
      <c r="J40" s="6"/>
      <c r="K40" s="6"/>
      <c r="L40" s="6"/>
      <c r="M40" s="6"/>
      <c r="N40" s="6"/>
      <c r="O40" s="6"/>
      <c r="P40" s="6">
        <v>230000</v>
      </c>
      <c r="Q40" s="6">
        <v>230000</v>
      </c>
      <c r="R40" s="6">
        <v>230000</v>
      </c>
      <c r="S40" s="6"/>
      <c r="T40" s="6"/>
      <c r="U40" s="6"/>
      <c r="V40" s="6">
        <v>230000</v>
      </c>
      <c r="W40" s="6">
        <v>230000</v>
      </c>
      <c r="X40" s="6">
        <v>230000</v>
      </c>
      <c r="Y40" s="6">
        <f t="shared" si="15"/>
        <v>320000</v>
      </c>
      <c r="Z40" s="52">
        <v>30000</v>
      </c>
      <c r="AA40" s="62">
        <v>290000</v>
      </c>
      <c r="AB40" s="62">
        <v>0</v>
      </c>
      <c r="AC40" s="52"/>
      <c r="AD40" s="52">
        <f t="shared" si="6"/>
        <v>320000</v>
      </c>
      <c r="AE40" s="52">
        <f t="shared" si="7"/>
        <v>320000</v>
      </c>
      <c r="AF40" s="52">
        <v>141451.84</v>
      </c>
      <c r="AG40" s="85">
        <f t="shared" si="3"/>
        <v>44.203699999999998</v>
      </c>
    </row>
    <row r="41" spans="1:33" hidden="1">
      <c r="A41" s="1" t="s">
        <v>45</v>
      </c>
      <c r="B41" s="2" t="s">
        <v>7</v>
      </c>
      <c r="C41" s="2" t="s">
        <v>34</v>
      </c>
      <c r="D41" s="2" t="s">
        <v>47</v>
      </c>
      <c r="E41" s="2" t="s">
        <v>152</v>
      </c>
      <c r="F41" s="2" t="s">
        <v>95</v>
      </c>
      <c r="G41" s="2" t="s">
        <v>20</v>
      </c>
      <c r="H41" s="2"/>
      <c r="I41" s="2"/>
      <c r="J41" s="6"/>
      <c r="K41" s="6"/>
      <c r="L41" s="6"/>
      <c r="M41" s="6"/>
      <c r="N41" s="6"/>
      <c r="O41" s="6"/>
      <c r="P41" s="6">
        <v>1200000</v>
      </c>
      <c r="Q41" s="6">
        <v>1274400</v>
      </c>
      <c r="R41" s="6">
        <v>1353412.8</v>
      </c>
      <c r="S41" s="6"/>
      <c r="T41" s="6"/>
      <c r="U41" s="6"/>
      <c r="V41" s="6">
        <v>1200000</v>
      </c>
      <c r="W41" s="6">
        <v>1274400</v>
      </c>
      <c r="X41" s="6">
        <v>1353412.8</v>
      </c>
      <c r="Y41" s="6">
        <f t="shared" si="15"/>
        <v>1248017.9199999999</v>
      </c>
      <c r="Z41" s="52">
        <v>312000</v>
      </c>
      <c r="AA41" s="62">
        <v>312000</v>
      </c>
      <c r="AB41" s="62">
        <v>312000</v>
      </c>
      <c r="AC41" s="52">
        <v>312017.91999999998</v>
      </c>
      <c r="AD41" s="52">
        <f t="shared" si="6"/>
        <v>624000</v>
      </c>
      <c r="AE41" s="52">
        <f t="shared" si="7"/>
        <v>624000</v>
      </c>
      <c r="AF41" s="52">
        <v>458779.05</v>
      </c>
      <c r="AG41" s="85">
        <f t="shared" si="3"/>
        <v>73.522283653846159</v>
      </c>
    </row>
    <row r="42" spans="1:33" hidden="1">
      <c r="A42" s="1" t="s">
        <v>48</v>
      </c>
      <c r="B42" s="2" t="s">
        <v>7</v>
      </c>
      <c r="C42" s="2" t="s">
        <v>34</v>
      </c>
      <c r="D42" s="2" t="s">
        <v>47</v>
      </c>
      <c r="E42" s="2" t="s">
        <v>152</v>
      </c>
      <c r="F42" s="2" t="s">
        <v>95</v>
      </c>
      <c r="G42" s="2" t="s">
        <v>26</v>
      </c>
      <c r="H42" s="2" t="s">
        <v>77</v>
      </c>
      <c r="I42" s="2"/>
      <c r="J42" s="6"/>
      <c r="K42" s="6"/>
      <c r="L42" s="6"/>
      <c r="M42" s="6"/>
      <c r="N42" s="6"/>
      <c r="O42" s="6"/>
      <c r="P42" s="6">
        <v>50000</v>
      </c>
      <c r="Q42" s="6">
        <v>50000</v>
      </c>
      <c r="R42" s="6">
        <v>50000</v>
      </c>
      <c r="S42" s="6"/>
      <c r="T42" s="6"/>
      <c r="U42" s="6"/>
      <c r="V42" s="6">
        <v>50000</v>
      </c>
      <c r="W42" s="6">
        <v>50000</v>
      </c>
      <c r="X42" s="6">
        <v>50000</v>
      </c>
      <c r="Y42" s="6">
        <f t="shared" si="15"/>
        <v>94900</v>
      </c>
      <c r="Z42" s="52">
        <v>23725</v>
      </c>
      <c r="AA42" s="62">
        <v>23725</v>
      </c>
      <c r="AB42" s="62">
        <v>23725</v>
      </c>
      <c r="AC42" s="52">
        <v>23725</v>
      </c>
      <c r="AD42" s="52">
        <f t="shared" si="6"/>
        <v>47450</v>
      </c>
      <c r="AE42" s="52">
        <f t="shared" si="7"/>
        <v>47450</v>
      </c>
      <c r="AF42" s="52">
        <v>20000</v>
      </c>
      <c r="AG42" s="85">
        <f t="shared" si="3"/>
        <v>42.149631190727085</v>
      </c>
    </row>
    <row r="43" spans="1:33" hidden="1">
      <c r="A43" s="1" t="s">
        <v>159</v>
      </c>
      <c r="B43" s="2" t="s">
        <v>7</v>
      </c>
      <c r="C43" s="2" t="s">
        <v>34</v>
      </c>
      <c r="D43" s="2" t="s">
        <v>47</v>
      </c>
      <c r="E43" s="2" t="s">
        <v>152</v>
      </c>
      <c r="F43" s="2" t="s">
        <v>95</v>
      </c>
      <c r="G43" s="2" t="s">
        <v>22</v>
      </c>
      <c r="H43" s="2" t="s">
        <v>67</v>
      </c>
      <c r="I43" s="2"/>
      <c r="J43" s="6"/>
      <c r="K43" s="6"/>
      <c r="L43" s="6"/>
      <c r="M43" s="6"/>
      <c r="N43" s="6"/>
      <c r="O43" s="6"/>
      <c r="P43" s="6">
        <v>420900</v>
      </c>
      <c r="Q43" s="6">
        <v>420900</v>
      </c>
      <c r="R43" s="6">
        <v>420900</v>
      </c>
      <c r="S43" s="6"/>
      <c r="T43" s="6"/>
      <c r="U43" s="6"/>
      <c r="V43" s="6">
        <v>420900</v>
      </c>
      <c r="W43" s="6">
        <v>420900</v>
      </c>
      <c r="X43" s="6">
        <v>420900</v>
      </c>
      <c r="Y43" s="6">
        <f t="shared" si="15"/>
        <v>526896</v>
      </c>
      <c r="Z43" s="52">
        <v>213774</v>
      </c>
      <c r="AA43" s="62">
        <v>148374</v>
      </c>
      <c r="AB43" s="62">
        <v>82374</v>
      </c>
      <c r="AC43" s="52">
        <v>82374</v>
      </c>
      <c r="AD43" s="52">
        <f t="shared" si="6"/>
        <v>362148</v>
      </c>
      <c r="AE43" s="52">
        <f t="shared" si="7"/>
        <v>362148</v>
      </c>
      <c r="AF43" s="52">
        <v>304683.65999999997</v>
      </c>
      <c r="AG43" s="85">
        <f t="shared" si="3"/>
        <v>84.132360250505315</v>
      </c>
    </row>
    <row r="44" spans="1:33" hidden="1">
      <c r="A44" s="1" t="s">
        <v>156</v>
      </c>
      <c r="B44" s="2" t="s">
        <v>7</v>
      </c>
      <c r="C44" s="2" t="s">
        <v>34</v>
      </c>
      <c r="D44" s="2" t="s">
        <v>47</v>
      </c>
      <c r="E44" s="2" t="s">
        <v>152</v>
      </c>
      <c r="F44" s="2" t="s">
        <v>95</v>
      </c>
      <c r="G44" s="2" t="s">
        <v>22</v>
      </c>
      <c r="H44" s="2" t="s">
        <v>68</v>
      </c>
      <c r="I44" s="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>
        <f t="shared" si="15"/>
        <v>0</v>
      </c>
      <c r="Z44" s="52"/>
      <c r="AA44" s="62"/>
      <c r="AB44" s="62"/>
      <c r="AC44" s="52"/>
      <c r="AD44" s="52">
        <f t="shared" si="6"/>
        <v>0</v>
      </c>
      <c r="AE44" s="52">
        <f t="shared" si="7"/>
        <v>0</v>
      </c>
      <c r="AF44" s="52"/>
      <c r="AG44" s="85" t="e">
        <f t="shared" si="3"/>
        <v>#DIV/0!</v>
      </c>
    </row>
    <row r="45" spans="1:33" hidden="1">
      <c r="A45" s="1" t="s">
        <v>160</v>
      </c>
      <c r="B45" s="2" t="s">
        <v>7</v>
      </c>
      <c r="C45" s="2" t="s">
        <v>34</v>
      </c>
      <c r="D45" s="2" t="s">
        <v>47</v>
      </c>
      <c r="E45" s="2" t="s">
        <v>152</v>
      </c>
      <c r="F45" s="2" t="s">
        <v>95</v>
      </c>
      <c r="G45" s="2" t="s">
        <v>23</v>
      </c>
      <c r="H45" s="2" t="s">
        <v>86</v>
      </c>
      <c r="I45" s="2"/>
      <c r="J45" s="6"/>
      <c r="K45" s="6"/>
      <c r="L45" s="6"/>
      <c r="M45" s="6"/>
      <c r="N45" s="6"/>
      <c r="O45" s="6"/>
      <c r="P45" s="6">
        <v>200000</v>
      </c>
      <c r="Q45" s="6">
        <v>200000</v>
      </c>
      <c r="R45" s="6">
        <v>200000</v>
      </c>
      <c r="S45" s="6"/>
      <c r="T45" s="6"/>
      <c r="U45" s="6"/>
      <c r="V45" s="6">
        <v>200000</v>
      </c>
      <c r="W45" s="6">
        <v>200000</v>
      </c>
      <c r="X45" s="6">
        <v>200000</v>
      </c>
      <c r="Y45" s="6">
        <f t="shared" si="15"/>
        <v>212740</v>
      </c>
      <c r="Z45" s="52">
        <v>51040</v>
      </c>
      <c r="AA45" s="62">
        <v>161700</v>
      </c>
      <c r="AB45" s="62"/>
      <c r="AC45" s="52"/>
      <c r="AD45" s="52">
        <f t="shared" si="6"/>
        <v>212740</v>
      </c>
      <c r="AE45" s="52">
        <f t="shared" si="7"/>
        <v>212740</v>
      </c>
      <c r="AF45" s="52">
        <v>79133</v>
      </c>
      <c r="AG45" s="85">
        <f t="shared" si="3"/>
        <v>37.197048039860867</v>
      </c>
    </row>
    <row r="46" spans="1:33" hidden="1">
      <c r="A46" s="1" t="s">
        <v>339</v>
      </c>
      <c r="B46" s="2" t="s">
        <v>7</v>
      </c>
      <c r="C46" s="2" t="s">
        <v>34</v>
      </c>
      <c r="D46" s="2" t="s">
        <v>47</v>
      </c>
      <c r="E46" s="2" t="s">
        <v>152</v>
      </c>
      <c r="F46" s="2" t="s">
        <v>95</v>
      </c>
      <c r="G46" s="2" t="s">
        <v>222</v>
      </c>
      <c r="H46" s="2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15"/>
        <v>50000</v>
      </c>
      <c r="Z46" s="52"/>
      <c r="AA46" s="62">
        <v>50000</v>
      </c>
      <c r="AB46" s="62"/>
      <c r="AC46" s="52"/>
      <c r="AD46" s="52">
        <f t="shared" si="6"/>
        <v>50000</v>
      </c>
      <c r="AE46" s="52">
        <f t="shared" si="7"/>
        <v>50000</v>
      </c>
      <c r="AF46" s="52">
        <v>50000</v>
      </c>
      <c r="AG46" s="85">
        <f t="shared" si="3"/>
        <v>100</v>
      </c>
    </row>
    <row r="47" spans="1:33" hidden="1">
      <c r="A47" s="1" t="s">
        <v>12</v>
      </c>
      <c r="B47" s="2" t="s">
        <v>7</v>
      </c>
      <c r="C47" s="2" t="s">
        <v>34</v>
      </c>
      <c r="D47" s="2" t="s">
        <v>47</v>
      </c>
      <c r="E47" s="2" t="s">
        <v>152</v>
      </c>
      <c r="F47" s="2" t="s">
        <v>95</v>
      </c>
      <c r="G47" s="2" t="s">
        <v>24</v>
      </c>
      <c r="H47" s="2" t="s">
        <v>69</v>
      </c>
      <c r="I47" s="2"/>
      <c r="J47" s="6"/>
      <c r="K47" s="6"/>
      <c r="L47" s="6"/>
      <c r="M47" s="6"/>
      <c r="N47" s="6"/>
      <c r="O47" s="6"/>
      <c r="P47" s="6">
        <v>350000</v>
      </c>
      <c r="Q47" s="6">
        <v>350000</v>
      </c>
      <c r="R47" s="6">
        <v>350000</v>
      </c>
      <c r="S47" s="6"/>
      <c r="T47" s="6"/>
      <c r="U47" s="6"/>
      <c r="V47" s="6">
        <v>350000</v>
      </c>
      <c r="W47" s="6">
        <v>350000</v>
      </c>
      <c r="X47" s="6">
        <v>350000</v>
      </c>
      <c r="Y47" s="6">
        <f t="shared" si="15"/>
        <v>819000</v>
      </c>
      <c r="Z47" s="52">
        <v>400000</v>
      </c>
      <c r="AA47" s="62">
        <v>100000</v>
      </c>
      <c r="AB47" s="62">
        <v>319000</v>
      </c>
      <c r="AC47" s="52"/>
      <c r="AD47" s="52">
        <f t="shared" si="6"/>
        <v>500000</v>
      </c>
      <c r="AE47" s="52">
        <f t="shared" si="7"/>
        <v>500000</v>
      </c>
      <c r="AF47" s="52">
        <v>360628</v>
      </c>
      <c r="AG47" s="85">
        <f t="shared" si="3"/>
        <v>72.125600000000006</v>
      </c>
    </row>
    <row r="48" spans="1:33" hidden="1">
      <c r="A48" s="1" t="s">
        <v>48</v>
      </c>
      <c r="B48" s="2" t="s">
        <v>7</v>
      </c>
      <c r="C48" s="2" t="s">
        <v>34</v>
      </c>
      <c r="D48" s="2" t="s">
        <v>47</v>
      </c>
      <c r="E48" s="2" t="s">
        <v>152</v>
      </c>
      <c r="F48" s="2" t="s">
        <v>97</v>
      </c>
      <c r="G48" s="2" t="s">
        <v>26</v>
      </c>
      <c r="H48" s="2" t="s">
        <v>75</v>
      </c>
      <c r="I48" s="2"/>
      <c r="J48" s="6"/>
      <c r="K48" s="6"/>
      <c r="L48" s="6"/>
      <c r="M48" s="6"/>
      <c r="N48" s="6"/>
      <c r="O48" s="6"/>
      <c r="P48" s="6">
        <v>500000</v>
      </c>
      <c r="Q48" s="6">
        <v>500000</v>
      </c>
      <c r="R48" s="6">
        <v>500000</v>
      </c>
      <c r="S48" s="6"/>
      <c r="T48" s="6"/>
      <c r="U48" s="6"/>
      <c r="V48" s="6">
        <v>500000</v>
      </c>
      <c r="W48" s="6">
        <v>500000</v>
      </c>
      <c r="X48" s="6">
        <v>500000</v>
      </c>
      <c r="Y48" s="6">
        <f t="shared" si="15"/>
        <v>40000</v>
      </c>
      <c r="Z48" s="52"/>
      <c r="AA48" s="62"/>
      <c r="AB48" s="62">
        <v>40000</v>
      </c>
      <c r="AC48" s="52"/>
      <c r="AD48" s="52">
        <f t="shared" si="6"/>
        <v>0</v>
      </c>
      <c r="AE48" s="52">
        <f t="shared" si="7"/>
        <v>0</v>
      </c>
      <c r="AF48" s="52"/>
      <c r="AG48" s="85" t="e">
        <f t="shared" si="3"/>
        <v>#DIV/0!</v>
      </c>
    </row>
    <row r="49" spans="1:33" hidden="1">
      <c r="A49" s="1" t="s">
        <v>45</v>
      </c>
      <c r="B49" s="2" t="s">
        <v>7</v>
      </c>
      <c r="C49" s="2" t="s">
        <v>34</v>
      </c>
      <c r="D49" s="2" t="s">
        <v>47</v>
      </c>
      <c r="E49" s="2" t="s">
        <v>152</v>
      </c>
      <c r="F49" s="2" t="s">
        <v>93</v>
      </c>
      <c r="G49" s="2" t="s">
        <v>20</v>
      </c>
      <c r="H49" s="2"/>
      <c r="I49" s="2"/>
      <c r="J49" s="6"/>
      <c r="K49" s="6"/>
      <c r="L49" s="6"/>
      <c r="M49" s="6"/>
      <c r="N49" s="6"/>
      <c r="O49" s="6"/>
      <c r="P49" s="6">
        <v>35000</v>
      </c>
      <c r="Q49" s="6">
        <v>35000</v>
      </c>
      <c r="R49" s="6">
        <v>35000</v>
      </c>
      <c r="S49" s="6"/>
      <c r="T49" s="6"/>
      <c r="U49" s="6"/>
      <c r="V49" s="6">
        <v>35000</v>
      </c>
      <c r="W49" s="6">
        <v>35000</v>
      </c>
      <c r="X49" s="6">
        <v>35000</v>
      </c>
      <c r="Y49" s="6">
        <f t="shared" si="15"/>
        <v>35000</v>
      </c>
      <c r="Z49" s="52">
        <v>8750</v>
      </c>
      <c r="AA49" s="62">
        <v>8750</v>
      </c>
      <c r="AB49" s="62">
        <v>8750</v>
      </c>
      <c r="AC49" s="52">
        <v>8750</v>
      </c>
      <c r="AD49" s="52">
        <f t="shared" si="6"/>
        <v>17500</v>
      </c>
      <c r="AE49" s="52">
        <f t="shared" si="7"/>
        <v>17500</v>
      </c>
      <c r="AF49" s="52">
        <v>17500</v>
      </c>
      <c r="AG49" s="85">
        <f t="shared" si="3"/>
        <v>100</v>
      </c>
    </row>
    <row r="50" spans="1:33" hidden="1">
      <c r="A50" s="1" t="s">
        <v>10</v>
      </c>
      <c r="B50" s="2" t="s">
        <v>7</v>
      </c>
      <c r="C50" s="2" t="s">
        <v>34</v>
      </c>
      <c r="D50" s="2" t="s">
        <v>47</v>
      </c>
      <c r="E50" s="2" t="s">
        <v>152</v>
      </c>
      <c r="F50" s="2" t="s">
        <v>93</v>
      </c>
      <c r="G50" s="2" t="s">
        <v>21</v>
      </c>
      <c r="H50" s="2" t="s">
        <v>66</v>
      </c>
      <c r="I50" s="2"/>
      <c r="J50" s="6"/>
      <c r="K50" s="6"/>
      <c r="L50" s="6"/>
      <c r="M50" s="6"/>
      <c r="N50" s="6"/>
      <c r="O50" s="6"/>
      <c r="P50" s="6">
        <v>701300</v>
      </c>
      <c r="Q50" s="6">
        <v>701300</v>
      </c>
      <c r="R50" s="6">
        <v>701300</v>
      </c>
      <c r="S50" s="6"/>
      <c r="T50" s="6"/>
      <c r="U50" s="6"/>
      <c r="V50" s="6">
        <v>701300</v>
      </c>
      <c r="W50" s="6">
        <v>701300</v>
      </c>
      <c r="X50" s="6">
        <v>701300</v>
      </c>
      <c r="Y50" s="6">
        <f t="shared" si="15"/>
        <v>801300</v>
      </c>
      <c r="Z50" s="52">
        <v>325325</v>
      </c>
      <c r="AA50" s="62">
        <v>275325</v>
      </c>
      <c r="AB50" s="62">
        <v>175325</v>
      </c>
      <c r="AC50" s="52">
        <v>25325</v>
      </c>
      <c r="AD50" s="52">
        <f t="shared" si="6"/>
        <v>600650</v>
      </c>
      <c r="AE50" s="52">
        <f t="shared" si="7"/>
        <v>600650</v>
      </c>
      <c r="AF50" s="52">
        <v>387140</v>
      </c>
      <c r="AG50" s="85">
        <f t="shared" si="3"/>
        <v>64.453508698909516</v>
      </c>
    </row>
    <row r="51" spans="1:33" hidden="1">
      <c r="A51" s="1" t="s">
        <v>10</v>
      </c>
      <c r="B51" s="2" t="s">
        <v>7</v>
      </c>
      <c r="C51" s="2" t="s">
        <v>34</v>
      </c>
      <c r="D51" s="2" t="s">
        <v>47</v>
      </c>
      <c r="E51" s="2" t="s">
        <v>152</v>
      </c>
      <c r="F51" s="2" t="s">
        <v>93</v>
      </c>
      <c r="G51" s="2" t="s">
        <v>21</v>
      </c>
      <c r="H51" s="2" t="s">
        <v>71</v>
      </c>
      <c r="I51" s="2"/>
      <c r="J51" s="6"/>
      <c r="K51" s="6"/>
      <c r="L51" s="6"/>
      <c r="M51" s="6"/>
      <c r="N51" s="6"/>
      <c r="O51" s="6"/>
      <c r="P51" s="6">
        <v>94500</v>
      </c>
      <c r="Q51" s="6">
        <v>94500</v>
      </c>
      <c r="R51" s="6">
        <v>94500</v>
      </c>
      <c r="S51" s="6"/>
      <c r="T51" s="6"/>
      <c r="U51" s="6"/>
      <c r="V51" s="6">
        <v>94500</v>
      </c>
      <c r="W51" s="6">
        <v>94500</v>
      </c>
      <c r="X51" s="6">
        <v>94500</v>
      </c>
      <c r="Y51" s="6">
        <f t="shared" si="15"/>
        <v>94500</v>
      </c>
      <c r="Z51" s="52"/>
      <c r="AA51" s="62">
        <v>47250</v>
      </c>
      <c r="AB51" s="62"/>
      <c r="AC51" s="52">
        <v>47250</v>
      </c>
      <c r="AD51" s="52">
        <f t="shared" si="6"/>
        <v>47250</v>
      </c>
      <c r="AE51" s="52">
        <f t="shared" si="7"/>
        <v>47250</v>
      </c>
      <c r="AF51" s="52"/>
      <c r="AG51" s="85">
        <f t="shared" si="3"/>
        <v>0</v>
      </c>
    </row>
    <row r="52" spans="1:33" hidden="1">
      <c r="A52" s="1" t="s">
        <v>161</v>
      </c>
      <c r="B52" s="2" t="s">
        <v>7</v>
      </c>
      <c r="C52" s="2" t="s">
        <v>34</v>
      </c>
      <c r="D52" s="2" t="s">
        <v>47</v>
      </c>
      <c r="E52" s="2" t="s">
        <v>152</v>
      </c>
      <c r="F52" s="2" t="s">
        <v>93</v>
      </c>
      <c r="G52" s="2" t="s">
        <v>25</v>
      </c>
      <c r="H52" s="2" t="s">
        <v>162</v>
      </c>
      <c r="I52" s="2"/>
      <c r="J52" s="6">
        <v>1314254.47</v>
      </c>
      <c r="K52" s="6">
        <v>1429908.86</v>
      </c>
      <c r="L52" s="6">
        <v>1570039.93</v>
      </c>
      <c r="M52" s="6"/>
      <c r="N52" s="6"/>
      <c r="O52" s="6"/>
      <c r="P52" s="6"/>
      <c r="Q52" s="6"/>
      <c r="R52" s="6"/>
      <c r="S52" s="6"/>
      <c r="T52" s="6"/>
      <c r="U52" s="6"/>
      <c r="V52" s="6">
        <v>1314254.47</v>
      </c>
      <c r="W52" s="6">
        <v>1429908.86</v>
      </c>
      <c r="X52" s="6">
        <v>1570039.93</v>
      </c>
      <c r="Y52" s="6">
        <f t="shared" si="15"/>
        <v>950985.6</v>
      </c>
      <c r="Z52" s="52">
        <v>300000</v>
      </c>
      <c r="AA52" s="62">
        <v>105500</v>
      </c>
      <c r="AB52" s="62">
        <v>50000</v>
      </c>
      <c r="AC52" s="52">
        <v>495485.6</v>
      </c>
      <c r="AD52" s="52">
        <f t="shared" si="6"/>
        <v>405500</v>
      </c>
      <c r="AE52" s="52">
        <f t="shared" si="7"/>
        <v>405500</v>
      </c>
      <c r="AF52" s="52">
        <v>389938.08</v>
      </c>
      <c r="AG52" s="85">
        <f t="shared" si="3"/>
        <v>96.162288532675717</v>
      </c>
    </row>
    <row r="53" spans="1:33" hidden="1">
      <c r="A53" s="1" t="s">
        <v>163</v>
      </c>
      <c r="B53" s="2" t="s">
        <v>7</v>
      </c>
      <c r="C53" s="2" t="s">
        <v>34</v>
      </c>
      <c r="D53" s="2" t="s">
        <v>47</v>
      </c>
      <c r="E53" s="2" t="s">
        <v>152</v>
      </c>
      <c r="F53" s="2" t="s">
        <v>93</v>
      </c>
      <c r="G53" s="2" t="s">
        <v>25</v>
      </c>
      <c r="H53" s="2" t="s">
        <v>72</v>
      </c>
      <c r="I53" s="2"/>
      <c r="J53" s="6">
        <v>942828.03</v>
      </c>
      <c r="K53" s="6">
        <v>1039939.32</v>
      </c>
      <c r="L53" s="6">
        <v>1152252.76</v>
      </c>
      <c r="M53" s="6"/>
      <c r="N53" s="6"/>
      <c r="O53" s="6"/>
      <c r="P53" s="6"/>
      <c r="Q53" s="6"/>
      <c r="R53" s="6"/>
      <c r="S53" s="6"/>
      <c r="T53" s="6"/>
      <c r="U53" s="6"/>
      <c r="V53" s="6">
        <v>942828.03</v>
      </c>
      <c r="W53" s="6">
        <v>1039939.32</v>
      </c>
      <c r="X53" s="6">
        <v>1152252.76</v>
      </c>
      <c r="Y53" s="6">
        <f t="shared" si="15"/>
        <v>1236354.1000000001</v>
      </c>
      <c r="Z53" s="52">
        <v>295000</v>
      </c>
      <c r="AA53" s="62">
        <v>300000</v>
      </c>
      <c r="AB53" s="62">
        <v>150000</v>
      </c>
      <c r="AC53" s="52">
        <v>491354.1</v>
      </c>
      <c r="AD53" s="52">
        <f t="shared" si="6"/>
        <v>595000</v>
      </c>
      <c r="AE53" s="52">
        <f t="shared" si="7"/>
        <v>595000</v>
      </c>
      <c r="AF53" s="52">
        <v>453437.9</v>
      </c>
      <c r="AG53" s="85">
        <f t="shared" si="3"/>
        <v>76.208050420168078</v>
      </c>
    </row>
    <row r="54" spans="1:33" ht="26.4" hidden="1">
      <c r="A54" s="1" t="s">
        <v>164</v>
      </c>
      <c r="B54" s="2" t="s">
        <v>7</v>
      </c>
      <c r="C54" s="2" t="s">
        <v>34</v>
      </c>
      <c r="D54" s="2" t="s">
        <v>47</v>
      </c>
      <c r="E54" s="2" t="s">
        <v>152</v>
      </c>
      <c r="F54" s="2" t="s">
        <v>93</v>
      </c>
      <c r="G54" s="2" t="s">
        <v>25</v>
      </c>
      <c r="H54" s="2" t="s">
        <v>73</v>
      </c>
      <c r="I54" s="2"/>
      <c r="J54" s="6">
        <v>11255.08</v>
      </c>
      <c r="K54" s="6">
        <v>12245.52</v>
      </c>
      <c r="L54" s="6">
        <v>13445.59</v>
      </c>
      <c r="M54" s="6"/>
      <c r="N54" s="6"/>
      <c r="O54" s="6"/>
      <c r="P54" s="6"/>
      <c r="Q54" s="6"/>
      <c r="R54" s="6"/>
      <c r="S54" s="6"/>
      <c r="T54" s="6"/>
      <c r="U54" s="6"/>
      <c r="V54" s="6">
        <v>11255.08</v>
      </c>
      <c r="W54" s="6">
        <v>12245.52</v>
      </c>
      <c r="X54" s="6">
        <v>13445.59</v>
      </c>
      <c r="Y54" s="6">
        <f t="shared" si="15"/>
        <v>13881.9</v>
      </c>
      <c r="Z54" s="52">
        <v>3175.2</v>
      </c>
      <c r="AA54" s="62">
        <v>3175.2</v>
      </c>
      <c r="AB54" s="62">
        <v>3765.75</v>
      </c>
      <c r="AC54" s="52">
        <v>3765.75</v>
      </c>
      <c r="AD54" s="52">
        <f t="shared" si="6"/>
        <v>6350.4</v>
      </c>
      <c r="AE54" s="52">
        <f t="shared" si="7"/>
        <v>6350.4</v>
      </c>
      <c r="AF54" s="52">
        <v>5327.58</v>
      </c>
      <c r="AG54" s="85">
        <f t="shared" si="3"/>
        <v>83.893613000755863</v>
      </c>
    </row>
    <row r="55" spans="1:33" hidden="1">
      <c r="A55" s="1" t="s">
        <v>165</v>
      </c>
      <c r="B55" s="2" t="s">
        <v>7</v>
      </c>
      <c r="C55" s="2" t="s">
        <v>34</v>
      </c>
      <c r="D55" s="2" t="s">
        <v>47</v>
      </c>
      <c r="E55" s="2" t="s">
        <v>152</v>
      </c>
      <c r="F55" s="2" t="s">
        <v>93</v>
      </c>
      <c r="G55" s="2" t="s">
        <v>25</v>
      </c>
      <c r="H55" s="2" t="s">
        <v>74</v>
      </c>
      <c r="I55" s="2"/>
      <c r="J55" s="6">
        <v>2859.79</v>
      </c>
      <c r="K55" s="6">
        <v>3111.45</v>
      </c>
      <c r="L55" s="6">
        <v>3416.38</v>
      </c>
      <c r="M55" s="6"/>
      <c r="N55" s="6"/>
      <c r="O55" s="6"/>
      <c r="P55" s="6"/>
      <c r="Q55" s="6"/>
      <c r="R55" s="6"/>
      <c r="S55" s="6"/>
      <c r="T55" s="6"/>
      <c r="U55" s="6"/>
      <c r="V55" s="6">
        <v>2859.79</v>
      </c>
      <c r="W55" s="6">
        <v>3111.45</v>
      </c>
      <c r="X55" s="6">
        <v>3416.38</v>
      </c>
      <c r="Y55" s="6">
        <f t="shared" si="15"/>
        <v>3005.75</v>
      </c>
      <c r="Z55" s="52">
        <v>677.46</v>
      </c>
      <c r="AA55" s="62">
        <v>677.46</v>
      </c>
      <c r="AB55" s="62">
        <v>803.4</v>
      </c>
      <c r="AC55" s="52">
        <v>847.43</v>
      </c>
      <c r="AD55" s="52">
        <f t="shared" si="6"/>
        <v>1354.92</v>
      </c>
      <c r="AE55" s="52">
        <f t="shared" si="7"/>
        <v>1354.92</v>
      </c>
      <c r="AF55" s="52">
        <v>1184.31</v>
      </c>
      <c r="AG55" s="85">
        <f t="shared" si="3"/>
        <v>87.408112656097771</v>
      </c>
    </row>
    <row r="56" spans="1:33" ht="26.4" hidden="1">
      <c r="A56" s="1" t="s">
        <v>166</v>
      </c>
      <c r="B56" s="2" t="s">
        <v>7</v>
      </c>
      <c r="C56" s="2" t="s">
        <v>34</v>
      </c>
      <c r="D56" s="2" t="s">
        <v>47</v>
      </c>
      <c r="E56" s="2" t="s">
        <v>152</v>
      </c>
      <c r="F56" s="2" t="s">
        <v>93</v>
      </c>
      <c r="G56" s="2" t="s">
        <v>26</v>
      </c>
      <c r="H56" s="2" t="s">
        <v>75</v>
      </c>
      <c r="I56" s="2"/>
      <c r="J56" s="6"/>
      <c r="K56" s="6"/>
      <c r="L56" s="6"/>
      <c r="M56" s="6"/>
      <c r="N56" s="6"/>
      <c r="O56" s="6"/>
      <c r="P56" s="6">
        <v>424000</v>
      </c>
      <c r="Q56" s="6">
        <v>424000</v>
      </c>
      <c r="R56" s="6">
        <v>424000</v>
      </c>
      <c r="S56" s="6"/>
      <c r="T56" s="6"/>
      <c r="U56" s="6"/>
      <c r="V56" s="6">
        <v>424000</v>
      </c>
      <c r="W56" s="6">
        <v>424000</v>
      </c>
      <c r="X56" s="6">
        <v>424000</v>
      </c>
      <c r="Y56" s="6">
        <f t="shared" si="15"/>
        <v>885000</v>
      </c>
      <c r="Z56" s="52">
        <v>76250</v>
      </c>
      <c r="AA56" s="62">
        <v>106250</v>
      </c>
      <c r="AB56" s="62">
        <v>626250</v>
      </c>
      <c r="AC56" s="52">
        <v>76250</v>
      </c>
      <c r="AD56" s="52">
        <f t="shared" si="6"/>
        <v>182500</v>
      </c>
      <c r="AE56" s="52">
        <f t="shared" si="7"/>
        <v>182500</v>
      </c>
      <c r="AF56" s="52">
        <v>177128.25</v>
      </c>
      <c r="AG56" s="85">
        <f t="shared" si="3"/>
        <v>97.056575342465763</v>
      </c>
    </row>
    <row r="57" spans="1:33" ht="26.4" hidden="1">
      <c r="A57" s="1" t="s">
        <v>167</v>
      </c>
      <c r="B57" s="2" t="s">
        <v>7</v>
      </c>
      <c r="C57" s="2" t="s">
        <v>34</v>
      </c>
      <c r="D57" s="2" t="s">
        <v>47</v>
      </c>
      <c r="E57" s="2" t="s">
        <v>152</v>
      </c>
      <c r="F57" s="2" t="s">
        <v>93</v>
      </c>
      <c r="G57" s="2" t="s">
        <v>26</v>
      </c>
      <c r="H57" s="2" t="s">
        <v>76</v>
      </c>
      <c r="I57" s="2"/>
      <c r="J57" s="6"/>
      <c r="K57" s="6"/>
      <c r="L57" s="6"/>
      <c r="M57" s="6"/>
      <c r="N57" s="6"/>
      <c r="O57" s="6"/>
      <c r="P57" s="6">
        <v>270500</v>
      </c>
      <c r="Q57" s="6">
        <v>270500</v>
      </c>
      <c r="R57" s="6">
        <v>270500</v>
      </c>
      <c r="S57" s="6"/>
      <c r="T57" s="6"/>
      <c r="U57" s="6"/>
      <c r="V57" s="6">
        <v>270500</v>
      </c>
      <c r="W57" s="6">
        <v>270500</v>
      </c>
      <c r="X57" s="6">
        <v>270500</v>
      </c>
      <c r="Y57" s="6">
        <f t="shared" si="15"/>
        <v>272368.26</v>
      </c>
      <c r="Z57" s="52">
        <v>48940.06</v>
      </c>
      <c r="AA57" s="62">
        <v>87244.07</v>
      </c>
      <c r="AB57" s="62">
        <v>68092.06</v>
      </c>
      <c r="AC57" s="52">
        <v>68092.070000000007</v>
      </c>
      <c r="AD57" s="52">
        <f t="shared" si="6"/>
        <v>136184.13</v>
      </c>
      <c r="AE57" s="52">
        <f t="shared" si="7"/>
        <v>136184.13</v>
      </c>
      <c r="AF57" s="52">
        <v>123054.92</v>
      </c>
      <c r="AG57" s="85">
        <f t="shared" si="3"/>
        <v>90.359221738979429</v>
      </c>
    </row>
    <row r="58" spans="1:33" hidden="1">
      <c r="A58" s="1" t="s">
        <v>94</v>
      </c>
      <c r="B58" s="2" t="s">
        <v>7</v>
      </c>
      <c r="C58" s="2" t="s">
        <v>34</v>
      </c>
      <c r="D58" s="2" t="s">
        <v>47</v>
      </c>
      <c r="E58" s="2" t="s">
        <v>152</v>
      </c>
      <c r="F58" s="2" t="s">
        <v>93</v>
      </c>
      <c r="G58" s="2" t="s">
        <v>26</v>
      </c>
      <c r="H58" s="2" t="s">
        <v>77</v>
      </c>
      <c r="I58" s="2"/>
      <c r="J58" s="6"/>
      <c r="K58" s="6"/>
      <c r="L58" s="6"/>
      <c r="M58" s="6"/>
      <c r="N58" s="6"/>
      <c r="O58" s="6"/>
      <c r="P58" s="6">
        <v>619200</v>
      </c>
      <c r="Q58" s="6">
        <v>619200</v>
      </c>
      <c r="R58" s="6">
        <v>619200</v>
      </c>
      <c r="S58" s="6"/>
      <c r="T58" s="6"/>
      <c r="U58" s="6"/>
      <c r="V58" s="6">
        <v>619200</v>
      </c>
      <c r="W58" s="6">
        <v>619200</v>
      </c>
      <c r="X58" s="6">
        <v>619200</v>
      </c>
      <c r="Y58" s="6">
        <f t="shared" si="15"/>
        <v>401150</v>
      </c>
      <c r="Z58" s="52">
        <v>109287.5</v>
      </c>
      <c r="AA58" s="62">
        <v>109287.5</v>
      </c>
      <c r="AB58" s="62">
        <v>91287.5</v>
      </c>
      <c r="AC58" s="52">
        <v>91287.5</v>
      </c>
      <c r="AD58" s="52">
        <f t="shared" si="6"/>
        <v>218575</v>
      </c>
      <c r="AE58" s="52">
        <f t="shared" si="7"/>
        <v>218575</v>
      </c>
      <c r="AF58" s="52">
        <v>175596.7</v>
      </c>
      <c r="AG58" s="85">
        <f t="shared" si="3"/>
        <v>80.337046780281369</v>
      </c>
    </row>
    <row r="59" spans="1:33" hidden="1">
      <c r="A59" s="1" t="s">
        <v>46</v>
      </c>
      <c r="B59" s="2" t="s">
        <v>7</v>
      </c>
      <c r="C59" s="2" t="s">
        <v>34</v>
      </c>
      <c r="D59" s="2" t="s">
        <v>47</v>
      </c>
      <c r="E59" s="2" t="s">
        <v>152</v>
      </c>
      <c r="F59" s="2" t="s">
        <v>93</v>
      </c>
      <c r="G59" s="2" t="s">
        <v>22</v>
      </c>
      <c r="H59" s="2" t="s">
        <v>66</v>
      </c>
      <c r="I59" s="2"/>
      <c r="J59" s="6"/>
      <c r="K59" s="6"/>
      <c r="L59" s="6"/>
      <c r="M59" s="6"/>
      <c r="N59" s="6"/>
      <c r="O59" s="6"/>
      <c r="P59" s="6">
        <v>460000</v>
      </c>
      <c r="Q59" s="6">
        <v>460000</v>
      </c>
      <c r="R59" s="6">
        <v>460000</v>
      </c>
      <c r="S59" s="6"/>
      <c r="T59" s="6"/>
      <c r="U59" s="6"/>
      <c r="V59" s="6">
        <v>460000</v>
      </c>
      <c r="W59" s="6">
        <v>460000</v>
      </c>
      <c r="X59" s="6">
        <v>460000</v>
      </c>
      <c r="Y59" s="6">
        <f t="shared" si="15"/>
        <v>460000</v>
      </c>
      <c r="Z59" s="52">
        <v>165000</v>
      </c>
      <c r="AA59" s="62">
        <v>115000</v>
      </c>
      <c r="AB59" s="62">
        <v>115000</v>
      </c>
      <c r="AC59" s="52">
        <v>65000</v>
      </c>
      <c r="AD59" s="52">
        <f t="shared" si="6"/>
        <v>280000</v>
      </c>
      <c r="AE59" s="52">
        <f t="shared" si="7"/>
        <v>280000</v>
      </c>
      <c r="AF59" s="52">
        <v>237786</v>
      </c>
      <c r="AG59" s="85">
        <f t="shared" si="3"/>
        <v>84.923571428571435</v>
      </c>
    </row>
    <row r="60" spans="1:33" hidden="1">
      <c r="A60" s="1" t="s">
        <v>46</v>
      </c>
      <c r="B60" s="2" t="s">
        <v>7</v>
      </c>
      <c r="C60" s="2" t="s">
        <v>34</v>
      </c>
      <c r="D60" s="2" t="s">
        <v>47</v>
      </c>
      <c r="E60" s="2" t="s">
        <v>152</v>
      </c>
      <c r="F60" s="2" t="s">
        <v>93</v>
      </c>
      <c r="G60" s="2" t="s">
        <v>22</v>
      </c>
      <c r="H60" s="2" t="s">
        <v>338</v>
      </c>
      <c r="I60" s="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15"/>
        <v>50000</v>
      </c>
      <c r="Z60" s="52"/>
      <c r="AA60" s="62">
        <v>50000</v>
      </c>
      <c r="AB60" s="62"/>
      <c r="AC60" s="52"/>
      <c r="AD60" s="52">
        <f t="shared" si="6"/>
        <v>50000</v>
      </c>
      <c r="AE60" s="52">
        <f t="shared" si="7"/>
        <v>50000</v>
      </c>
      <c r="AF60" s="52">
        <v>34291</v>
      </c>
      <c r="AG60" s="85">
        <f t="shared" si="3"/>
        <v>68.581999999999994</v>
      </c>
    </row>
    <row r="61" spans="1:33" ht="26.4" hidden="1">
      <c r="A61" s="1" t="s">
        <v>168</v>
      </c>
      <c r="B61" s="2" t="s">
        <v>7</v>
      </c>
      <c r="C61" s="2" t="s">
        <v>34</v>
      </c>
      <c r="D61" s="2" t="s">
        <v>47</v>
      </c>
      <c r="E61" s="2" t="s">
        <v>152</v>
      </c>
      <c r="F61" s="2" t="s">
        <v>93</v>
      </c>
      <c r="G61" s="2" t="s">
        <v>22</v>
      </c>
      <c r="H61" s="2" t="s">
        <v>78</v>
      </c>
      <c r="I61" s="2"/>
      <c r="J61" s="6"/>
      <c r="K61" s="6"/>
      <c r="L61" s="6"/>
      <c r="M61" s="6"/>
      <c r="N61" s="6"/>
      <c r="O61" s="6"/>
      <c r="P61" s="6">
        <v>63281.4</v>
      </c>
      <c r="Q61" s="6">
        <v>63281.4</v>
      </c>
      <c r="R61" s="6">
        <v>63281.4</v>
      </c>
      <c r="S61" s="6"/>
      <c r="T61" s="6"/>
      <c r="U61" s="6"/>
      <c r="V61" s="6">
        <v>63281.4</v>
      </c>
      <c r="W61" s="6">
        <v>63281.4</v>
      </c>
      <c r="X61" s="6">
        <v>63281.4</v>
      </c>
      <c r="Y61" s="6">
        <f t="shared" si="15"/>
        <v>66758.399999999994</v>
      </c>
      <c r="Z61" s="52">
        <v>16689.599999999999</v>
      </c>
      <c r="AA61" s="62">
        <v>16689.599999999999</v>
      </c>
      <c r="AB61" s="62">
        <v>16689.599999999999</v>
      </c>
      <c r="AC61" s="52">
        <v>16689.599999999999</v>
      </c>
      <c r="AD61" s="52">
        <f t="shared" si="6"/>
        <v>33379.199999999997</v>
      </c>
      <c r="AE61" s="52">
        <f t="shared" si="7"/>
        <v>33379.199999999997</v>
      </c>
      <c r="AF61" s="52"/>
      <c r="AG61" s="85">
        <f t="shared" si="3"/>
        <v>0</v>
      </c>
    </row>
    <row r="62" spans="1:33" hidden="1">
      <c r="A62" s="1" t="s">
        <v>169</v>
      </c>
      <c r="B62" s="2" t="s">
        <v>7</v>
      </c>
      <c r="C62" s="2" t="s">
        <v>34</v>
      </c>
      <c r="D62" s="2" t="s">
        <v>47</v>
      </c>
      <c r="E62" s="2" t="s">
        <v>152</v>
      </c>
      <c r="F62" s="2" t="s">
        <v>93</v>
      </c>
      <c r="G62" s="2" t="s">
        <v>22</v>
      </c>
      <c r="H62" s="2" t="s">
        <v>79</v>
      </c>
      <c r="I62" s="2"/>
      <c r="J62" s="6"/>
      <c r="K62" s="6"/>
      <c r="L62" s="6"/>
      <c r="M62" s="6"/>
      <c r="N62" s="6"/>
      <c r="O62" s="6"/>
      <c r="P62" s="6">
        <v>20000</v>
      </c>
      <c r="Q62" s="6">
        <v>20000</v>
      </c>
      <c r="R62" s="6">
        <v>20000</v>
      </c>
      <c r="S62" s="6"/>
      <c r="T62" s="6"/>
      <c r="U62" s="6"/>
      <c r="V62" s="6">
        <v>20000</v>
      </c>
      <c r="W62" s="6">
        <v>20000</v>
      </c>
      <c r="X62" s="6">
        <v>20000</v>
      </c>
      <c r="Y62" s="6">
        <f t="shared" si="15"/>
        <v>11568.72</v>
      </c>
      <c r="Z62" s="52"/>
      <c r="AA62" s="62"/>
      <c r="AB62" s="62">
        <v>11568.72</v>
      </c>
      <c r="AC62" s="52"/>
      <c r="AD62" s="52">
        <f t="shared" si="6"/>
        <v>0</v>
      </c>
      <c r="AE62" s="52">
        <f t="shared" si="7"/>
        <v>0</v>
      </c>
      <c r="AF62" s="52"/>
      <c r="AG62" s="85" t="e">
        <f t="shared" si="3"/>
        <v>#DIV/0!</v>
      </c>
    </row>
    <row r="63" spans="1:33" hidden="1">
      <c r="A63" s="1" t="s">
        <v>170</v>
      </c>
      <c r="B63" s="2" t="s">
        <v>7</v>
      </c>
      <c r="C63" s="2" t="s">
        <v>34</v>
      </c>
      <c r="D63" s="2" t="s">
        <v>47</v>
      </c>
      <c r="E63" s="2" t="s">
        <v>152</v>
      </c>
      <c r="F63" s="2" t="s">
        <v>93</v>
      </c>
      <c r="G63" s="2" t="s">
        <v>22</v>
      </c>
      <c r="H63" s="2" t="s">
        <v>80</v>
      </c>
      <c r="I63" s="2"/>
      <c r="J63" s="6"/>
      <c r="K63" s="6"/>
      <c r="L63" s="6"/>
      <c r="M63" s="6"/>
      <c r="N63" s="6"/>
      <c r="O63" s="6"/>
      <c r="P63" s="6">
        <v>145100</v>
      </c>
      <c r="Q63" s="6">
        <v>145100</v>
      </c>
      <c r="R63" s="6">
        <v>145100</v>
      </c>
      <c r="S63" s="6"/>
      <c r="T63" s="6"/>
      <c r="U63" s="6"/>
      <c r="V63" s="6">
        <v>145100</v>
      </c>
      <c r="W63" s="6">
        <v>145100</v>
      </c>
      <c r="X63" s="6">
        <v>145100</v>
      </c>
      <c r="Y63" s="6">
        <f t="shared" si="15"/>
        <v>161000</v>
      </c>
      <c r="Z63" s="52">
        <v>13200</v>
      </c>
      <c r="AA63" s="62">
        <v>147800</v>
      </c>
      <c r="AB63" s="62"/>
      <c r="AC63" s="52"/>
      <c r="AD63" s="52">
        <f t="shared" si="6"/>
        <v>161000</v>
      </c>
      <c r="AE63" s="52">
        <f t="shared" si="7"/>
        <v>161000</v>
      </c>
      <c r="AF63" s="52">
        <v>109069.38</v>
      </c>
      <c r="AG63" s="85">
        <f t="shared" si="3"/>
        <v>67.744956521739127</v>
      </c>
    </row>
    <row r="64" spans="1:33" ht="26.4" hidden="1">
      <c r="A64" s="1" t="s">
        <v>155</v>
      </c>
      <c r="B64" s="2" t="s">
        <v>7</v>
      </c>
      <c r="C64" s="2" t="s">
        <v>34</v>
      </c>
      <c r="D64" s="2" t="s">
        <v>47</v>
      </c>
      <c r="E64" s="2" t="s">
        <v>152</v>
      </c>
      <c r="F64" s="2" t="s">
        <v>93</v>
      </c>
      <c r="G64" s="2" t="s">
        <v>22</v>
      </c>
      <c r="H64" s="2" t="s">
        <v>81</v>
      </c>
      <c r="I64" s="2"/>
      <c r="J64" s="6"/>
      <c r="K64" s="6"/>
      <c r="L64" s="6"/>
      <c r="M64" s="6"/>
      <c r="N64" s="6"/>
      <c r="O64" s="6"/>
      <c r="P64" s="6">
        <v>150000</v>
      </c>
      <c r="Q64" s="6">
        <v>150000</v>
      </c>
      <c r="R64" s="6">
        <v>150000</v>
      </c>
      <c r="S64" s="6"/>
      <c r="T64" s="6"/>
      <c r="U64" s="6"/>
      <c r="V64" s="6">
        <v>150000</v>
      </c>
      <c r="W64" s="6">
        <v>150000</v>
      </c>
      <c r="X64" s="6">
        <v>150000</v>
      </c>
      <c r="Y64" s="6">
        <f t="shared" si="15"/>
        <v>150000</v>
      </c>
      <c r="Z64" s="52">
        <v>82000</v>
      </c>
      <c r="AA64" s="62">
        <v>30500</v>
      </c>
      <c r="AB64" s="62">
        <v>37500</v>
      </c>
      <c r="AC64" s="52">
        <v>0</v>
      </c>
      <c r="AD64" s="52">
        <f t="shared" si="6"/>
        <v>112500</v>
      </c>
      <c r="AE64" s="52">
        <f t="shared" si="7"/>
        <v>112500</v>
      </c>
      <c r="AF64" s="52">
        <v>64500</v>
      </c>
      <c r="AG64" s="85">
        <f t="shared" si="3"/>
        <v>57.333333333333336</v>
      </c>
    </row>
    <row r="65" spans="1:33" hidden="1">
      <c r="A65" s="1" t="s">
        <v>156</v>
      </c>
      <c r="B65" s="2" t="s">
        <v>7</v>
      </c>
      <c r="C65" s="2" t="s">
        <v>34</v>
      </c>
      <c r="D65" s="2" t="s">
        <v>47</v>
      </c>
      <c r="E65" s="2" t="s">
        <v>152</v>
      </c>
      <c r="F65" s="2" t="s">
        <v>93</v>
      </c>
      <c r="G65" s="2" t="s">
        <v>22</v>
      </c>
      <c r="H65" s="2" t="s">
        <v>68</v>
      </c>
      <c r="I65" s="2"/>
      <c r="J65" s="6"/>
      <c r="K65" s="6"/>
      <c r="L65" s="6"/>
      <c r="M65" s="6"/>
      <c r="N65" s="6"/>
      <c r="O65" s="6"/>
      <c r="P65" s="6">
        <v>2100000</v>
      </c>
      <c r="Q65" s="6">
        <v>2100000</v>
      </c>
      <c r="R65" s="6">
        <v>2100000</v>
      </c>
      <c r="S65" s="6"/>
      <c r="T65" s="6"/>
      <c r="U65" s="6"/>
      <c r="V65" s="6">
        <v>2100000</v>
      </c>
      <c r="W65" s="6">
        <v>2100000</v>
      </c>
      <c r="X65" s="6">
        <v>2100000</v>
      </c>
      <c r="Y65" s="6">
        <f t="shared" si="15"/>
        <v>3031779.2800000003</v>
      </c>
      <c r="Z65" s="52">
        <v>497893.46</v>
      </c>
      <c r="AA65" s="62">
        <v>863445.27</v>
      </c>
      <c r="AB65" s="62">
        <v>997995.27</v>
      </c>
      <c r="AC65" s="52">
        <v>672445.28</v>
      </c>
      <c r="AD65" s="52">
        <f t="shared" si="6"/>
        <v>1361338.73</v>
      </c>
      <c r="AE65" s="52">
        <f t="shared" si="7"/>
        <v>1361338.73</v>
      </c>
      <c r="AF65" s="52">
        <v>1022456.15</v>
      </c>
      <c r="AG65" s="85">
        <f t="shared" si="3"/>
        <v>75.106667243647735</v>
      </c>
    </row>
    <row r="66" spans="1:33" hidden="1">
      <c r="A66" s="1" t="s">
        <v>220</v>
      </c>
      <c r="B66" s="2" t="s">
        <v>7</v>
      </c>
      <c r="C66" s="2" t="s">
        <v>34</v>
      </c>
      <c r="D66" s="2" t="s">
        <v>47</v>
      </c>
      <c r="E66" s="2" t="s">
        <v>152</v>
      </c>
      <c r="F66" s="2" t="s">
        <v>93</v>
      </c>
      <c r="G66" s="2" t="s">
        <v>27</v>
      </c>
      <c r="H66" s="2" t="s">
        <v>84</v>
      </c>
      <c r="I66" s="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>
        <f t="shared" si="15"/>
        <v>214440</v>
      </c>
      <c r="Z66" s="52">
        <v>50000</v>
      </c>
      <c r="AA66" s="62">
        <v>18540</v>
      </c>
      <c r="AB66" s="62">
        <v>45900</v>
      </c>
      <c r="AC66" s="52">
        <v>100000</v>
      </c>
      <c r="AD66" s="52">
        <f t="shared" si="6"/>
        <v>68540</v>
      </c>
      <c r="AE66" s="52">
        <f t="shared" si="7"/>
        <v>68540</v>
      </c>
      <c r="AF66" s="52">
        <v>450</v>
      </c>
      <c r="AG66" s="85">
        <f t="shared" si="3"/>
        <v>0.65655091917128683</v>
      </c>
    </row>
    <row r="67" spans="1:33" ht="26.4" hidden="1">
      <c r="A67" s="1" t="s">
        <v>171</v>
      </c>
      <c r="B67" s="2" t="s">
        <v>7</v>
      </c>
      <c r="C67" s="2" t="s">
        <v>34</v>
      </c>
      <c r="D67" s="2" t="s">
        <v>47</v>
      </c>
      <c r="E67" s="2" t="s">
        <v>152</v>
      </c>
      <c r="F67" s="2" t="s">
        <v>93</v>
      </c>
      <c r="G67" s="2" t="s">
        <v>27</v>
      </c>
      <c r="H67" s="2" t="s">
        <v>85</v>
      </c>
      <c r="I67" s="2"/>
      <c r="J67" s="6"/>
      <c r="K67" s="6"/>
      <c r="L67" s="6"/>
      <c r="M67" s="6"/>
      <c r="N67" s="6"/>
      <c r="O67" s="6"/>
      <c r="P67" s="6">
        <v>163100</v>
      </c>
      <c r="Q67" s="6">
        <v>163100</v>
      </c>
      <c r="R67" s="6">
        <v>163100</v>
      </c>
      <c r="S67" s="6"/>
      <c r="T67" s="6"/>
      <c r="U67" s="6"/>
      <c r="V67" s="6">
        <v>163100</v>
      </c>
      <c r="W67" s="6">
        <v>163100</v>
      </c>
      <c r="X67" s="6">
        <v>163100</v>
      </c>
      <c r="Y67" s="6">
        <f t="shared" si="15"/>
        <v>166100</v>
      </c>
      <c r="Z67" s="52">
        <v>83000</v>
      </c>
      <c r="AA67" s="62">
        <v>41550</v>
      </c>
      <c r="AB67" s="62">
        <v>41500</v>
      </c>
      <c r="AC67" s="52">
        <v>50</v>
      </c>
      <c r="AD67" s="52">
        <f t="shared" si="6"/>
        <v>124550</v>
      </c>
      <c r="AE67" s="52">
        <f t="shared" si="7"/>
        <v>124550</v>
      </c>
      <c r="AF67" s="52">
        <v>110301</v>
      </c>
      <c r="AG67" s="85">
        <f t="shared" si="3"/>
        <v>88.559614612605372</v>
      </c>
    </row>
    <row r="68" spans="1:33" hidden="1">
      <c r="A68" s="1" t="s">
        <v>160</v>
      </c>
      <c r="B68" s="2" t="s">
        <v>7</v>
      </c>
      <c r="C68" s="2" t="s">
        <v>34</v>
      </c>
      <c r="D68" s="2" t="s">
        <v>47</v>
      </c>
      <c r="E68" s="2" t="s">
        <v>152</v>
      </c>
      <c r="F68" s="2" t="s">
        <v>93</v>
      </c>
      <c r="G68" s="2" t="s">
        <v>23</v>
      </c>
      <c r="H68" s="2" t="s">
        <v>86</v>
      </c>
      <c r="I68" s="2"/>
      <c r="J68" s="6"/>
      <c r="K68" s="6"/>
      <c r="L68" s="6"/>
      <c r="M68" s="6"/>
      <c r="N68" s="6"/>
      <c r="O68" s="6"/>
      <c r="P68" s="6">
        <v>560100</v>
      </c>
      <c r="Q68" s="6">
        <v>560100</v>
      </c>
      <c r="R68" s="6">
        <v>560100</v>
      </c>
      <c r="S68" s="6"/>
      <c r="T68" s="6"/>
      <c r="U68" s="6"/>
      <c r="V68" s="6">
        <v>560100</v>
      </c>
      <c r="W68" s="6">
        <v>560100</v>
      </c>
      <c r="X68" s="6">
        <v>560100</v>
      </c>
      <c r="Y68" s="6">
        <f t="shared" si="15"/>
        <v>377800</v>
      </c>
      <c r="Z68" s="52">
        <v>34750</v>
      </c>
      <c r="AA68" s="62">
        <v>134750</v>
      </c>
      <c r="AB68" s="62">
        <v>134750</v>
      </c>
      <c r="AC68" s="52">
        <v>73550</v>
      </c>
      <c r="AD68" s="52">
        <f t="shared" si="6"/>
        <v>169500</v>
      </c>
      <c r="AE68" s="52">
        <f t="shared" si="7"/>
        <v>169500</v>
      </c>
      <c r="AF68" s="52">
        <v>44803</v>
      </c>
      <c r="AG68" s="85">
        <f t="shared" si="3"/>
        <v>26.432448377581117</v>
      </c>
    </row>
    <row r="69" spans="1:33" hidden="1">
      <c r="A69" s="1" t="s">
        <v>172</v>
      </c>
      <c r="B69" s="2" t="s">
        <v>7</v>
      </c>
      <c r="C69" s="2" t="s">
        <v>34</v>
      </c>
      <c r="D69" s="2" t="s">
        <v>47</v>
      </c>
      <c r="E69" s="2" t="s">
        <v>152</v>
      </c>
      <c r="F69" s="2" t="s">
        <v>93</v>
      </c>
      <c r="G69" s="2" t="s">
        <v>24</v>
      </c>
      <c r="H69" s="2" t="s">
        <v>87</v>
      </c>
      <c r="I69" s="2"/>
      <c r="J69" s="6"/>
      <c r="K69" s="6"/>
      <c r="L69" s="6"/>
      <c r="M69" s="6"/>
      <c r="N69" s="6"/>
      <c r="O69" s="6"/>
      <c r="P69" s="6">
        <v>1080000</v>
      </c>
      <c r="Q69" s="6">
        <v>1080000</v>
      </c>
      <c r="R69" s="6">
        <v>1080000</v>
      </c>
      <c r="S69" s="6"/>
      <c r="T69" s="6"/>
      <c r="U69" s="6"/>
      <c r="V69" s="6">
        <v>1080000</v>
      </c>
      <c r="W69" s="6">
        <v>1080000</v>
      </c>
      <c r="X69" s="6">
        <v>1080000</v>
      </c>
      <c r="Y69" s="6">
        <f t="shared" si="15"/>
        <v>1080000</v>
      </c>
      <c r="Z69" s="52">
        <v>100000</v>
      </c>
      <c r="AA69" s="62">
        <v>500000</v>
      </c>
      <c r="AB69" s="62">
        <v>100000</v>
      </c>
      <c r="AC69" s="52">
        <v>380000</v>
      </c>
      <c r="AD69" s="52">
        <f t="shared" si="6"/>
        <v>600000</v>
      </c>
      <c r="AE69" s="52">
        <f t="shared" si="7"/>
        <v>600000</v>
      </c>
      <c r="AF69" s="52">
        <v>510282.25</v>
      </c>
      <c r="AG69" s="85">
        <f t="shared" si="3"/>
        <v>85.047041666666672</v>
      </c>
    </row>
    <row r="70" spans="1:33" hidden="1">
      <c r="A70" s="1" t="s">
        <v>12</v>
      </c>
      <c r="B70" s="2" t="s">
        <v>7</v>
      </c>
      <c r="C70" s="2" t="s">
        <v>34</v>
      </c>
      <c r="D70" s="2" t="s">
        <v>47</v>
      </c>
      <c r="E70" s="2" t="s">
        <v>152</v>
      </c>
      <c r="F70" s="2" t="s">
        <v>93</v>
      </c>
      <c r="G70" s="2" t="s">
        <v>24</v>
      </c>
      <c r="H70" s="2" t="s">
        <v>69</v>
      </c>
      <c r="I70" s="2"/>
      <c r="J70" s="6"/>
      <c r="K70" s="6"/>
      <c r="L70" s="6"/>
      <c r="M70" s="6"/>
      <c r="N70" s="6"/>
      <c r="O70" s="6"/>
      <c r="P70" s="6">
        <v>1336150</v>
      </c>
      <c r="Q70" s="6">
        <v>1336150</v>
      </c>
      <c r="R70" s="6">
        <v>1336150</v>
      </c>
      <c r="S70" s="6"/>
      <c r="T70" s="6"/>
      <c r="U70" s="6"/>
      <c r="V70" s="6">
        <v>1336150</v>
      </c>
      <c r="W70" s="6">
        <v>1336150</v>
      </c>
      <c r="X70" s="6">
        <v>1336150</v>
      </c>
      <c r="Y70" s="6">
        <f t="shared" si="15"/>
        <v>1176420</v>
      </c>
      <c r="Z70" s="52">
        <v>499960</v>
      </c>
      <c r="AA70" s="62">
        <v>476460</v>
      </c>
      <c r="AB70" s="62">
        <v>125000</v>
      </c>
      <c r="AC70" s="52">
        <v>75000</v>
      </c>
      <c r="AD70" s="52">
        <f t="shared" si="6"/>
        <v>976420</v>
      </c>
      <c r="AE70" s="52">
        <f t="shared" si="7"/>
        <v>976420</v>
      </c>
      <c r="AF70" s="52">
        <v>901781</v>
      </c>
      <c r="AG70" s="85">
        <f t="shared" si="3"/>
        <v>92.35585096577293</v>
      </c>
    </row>
    <row r="71" spans="1:33" hidden="1">
      <c r="A71" s="1" t="s">
        <v>221</v>
      </c>
      <c r="B71" s="2" t="s">
        <v>7</v>
      </c>
      <c r="C71" s="2" t="s">
        <v>34</v>
      </c>
      <c r="D71" s="2" t="s">
        <v>47</v>
      </c>
      <c r="E71" s="2" t="s">
        <v>152</v>
      </c>
      <c r="F71" s="2" t="s">
        <v>222</v>
      </c>
      <c r="G71" s="2" t="s">
        <v>223</v>
      </c>
      <c r="H71" s="2"/>
      <c r="I71" s="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>
        <f t="shared" si="15"/>
        <v>68873.72</v>
      </c>
      <c r="Z71" s="52">
        <v>17218.43</v>
      </c>
      <c r="AA71" s="62">
        <v>17218.43</v>
      </c>
      <c r="AB71" s="62">
        <v>17218.43</v>
      </c>
      <c r="AC71" s="52">
        <v>17218.43</v>
      </c>
      <c r="AD71" s="52">
        <f t="shared" si="6"/>
        <v>34436.86</v>
      </c>
      <c r="AE71" s="52">
        <f t="shared" si="7"/>
        <v>34436.86</v>
      </c>
      <c r="AF71" s="52">
        <v>27234.05</v>
      </c>
      <c r="AG71" s="85">
        <f t="shared" si="3"/>
        <v>79.084010563100122</v>
      </c>
    </row>
    <row r="72" spans="1:33" hidden="1">
      <c r="A72" s="1" t="s">
        <v>14</v>
      </c>
      <c r="B72" s="2" t="s">
        <v>7</v>
      </c>
      <c r="C72" s="2" t="s">
        <v>34</v>
      </c>
      <c r="D72" s="2" t="s">
        <v>47</v>
      </c>
      <c r="E72" s="2" t="s">
        <v>152</v>
      </c>
      <c r="F72" s="2" t="s">
        <v>173</v>
      </c>
      <c r="G72" s="2" t="s">
        <v>27</v>
      </c>
      <c r="H72" s="2" t="s">
        <v>83</v>
      </c>
      <c r="I72" s="2"/>
      <c r="J72" s="6"/>
      <c r="K72" s="6"/>
      <c r="L72" s="6"/>
      <c r="M72" s="6"/>
      <c r="N72" s="6"/>
      <c r="O72" s="6"/>
      <c r="P72" s="6">
        <v>89022</v>
      </c>
      <c r="Q72" s="6">
        <v>89022</v>
      </c>
      <c r="R72" s="6">
        <v>89022</v>
      </c>
      <c r="S72" s="6"/>
      <c r="T72" s="6"/>
      <c r="U72" s="6"/>
      <c r="V72" s="6">
        <v>89022</v>
      </c>
      <c r="W72" s="6">
        <v>89022</v>
      </c>
      <c r="X72" s="6">
        <v>89022</v>
      </c>
      <c r="Y72" s="6">
        <f t="shared" si="15"/>
        <v>150000</v>
      </c>
      <c r="Z72" s="52">
        <v>35000</v>
      </c>
      <c r="AA72" s="62">
        <v>41000</v>
      </c>
      <c r="AB72" s="62">
        <v>35000</v>
      </c>
      <c r="AC72" s="52">
        <v>39000</v>
      </c>
      <c r="AD72" s="52">
        <f t="shared" si="6"/>
        <v>76000</v>
      </c>
      <c r="AE72" s="52">
        <f t="shared" si="7"/>
        <v>76000</v>
      </c>
      <c r="AF72" s="52">
        <v>75860.72</v>
      </c>
      <c r="AG72" s="85">
        <f t="shared" si="3"/>
        <v>99.816736842105271</v>
      </c>
    </row>
    <row r="73" spans="1:33" hidden="1">
      <c r="A73" s="1" t="s">
        <v>14</v>
      </c>
      <c r="B73" s="2" t="s">
        <v>7</v>
      </c>
      <c r="C73" s="2" t="s">
        <v>34</v>
      </c>
      <c r="D73" s="2" t="s">
        <v>47</v>
      </c>
      <c r="E73" s="2" t="s">
        <v>152</v>
      </c>
      <c r="F73" s="2" t="s">
        <v>96</v>
      </c>
      <c r="G73" s="2" t="s">
        <v>27</v>
      </c>
      <c r="H73" s="2" t="s">
        <v>83</v>
      </c>
      <c r="I73" s="2"/>
      <c r="J73" s="6"/>
      <c r="K73" s="6"/>
      <c r="L73" s="6"/>
      <c r="M73" s="6"/>
      <c r="N73" s="6"/>
      <c r="O73" s="6"/>
      <c r="P73" s="6">
        <v>172939.14</v>
      </c>
      <c r="Q73" s="6">
        <v>172939.14</v>
      </c>
      <c r="R73" s="6">
        <v>172939.14</v>
      </c>
      <c r="S73" s="6"/>
      <c r="T73" s="6"/>
      <c r="U73" s="6"/>
      <c r="V73" s="6">
        <v>172939.14</v>
      </c>
      <c r="W73" s="6">
        <v>172939.14</v>
      </c>
      <c r="X73" s="6">
        <v>172939.14</v>
      </c>
      <c r="Y73" s="6">
        <f t="shared" si="15"/>
        <v>50607.37</v>
      </c>
      <c r="Z73" s="52">
        <v>36174</v>
      </c>
      <c r="AA73" s="62">
        <v>3433.37</v>
      </c>
      <c r="AB73" s="62">
        <v>5500</v>
      </c>
      <c r="AC73" s="52">
        <v>5500</v>
      </c>
      <c r="AD73" s="52">
        <f t="shared" si="6"/>
        <v>39607.370000000003</v>
      </c>
      <c r="AE73" s="52">
        <f t="shared" si="7"/>
        <v>39607.370000000003</v>
      </c>
      <c r="AF73" s="52">
        <v>9024</v>
      </c>
      <c r="AG73" s="85">
        <f t="shared" si="3"/>
        <v>22.783638499602471</v>
      </c>
    </row>
    <row r="74" spans="1:33" ht="26.4" hidden="1">
      <c r="A74" s="1" t="s">
        <v>174</v>
      </c>
      <c r="B74" s="2" t="s">
        <v>7</v>
      </c>
      <c r="C74" s="2" t="s">
        <v>34</v>
      </c>
      <c r="D74" s="2" t="s">
        <v>47</v>
      </c>
      <c r="E74" s="2" t="s">
        <v>152</v>
      </c>
      <c r="F74" s="2" t="s">
        <v>96</v>
      </c>
      <c r="G74" s="2" t="s">
        <v>27</v>
      </c>
      <c r="H74" s="2" t="s">
        <v>104</v>
      </c>
      <c r="I74" s="2"/>
      <c r="J74" s="6"/>
      <c r="K74" s="6"/>
      <c r="L74" s="6"/>
      <c r="M74" s="6"/>
      <c r="N74" s="6"/>
      <c r="O74" s="6"/>
      <c r="P74" s="6">
        <v>50000</v>
      </c>
      <c r="Q74" s="6">
        <v>50000</v>
      </c>
      <c r="R74" s="6">
        <v>50000</v>
      </c>
      <c r="S74" s="6"/>
      <c r="T74" s="6"/>
      <c r="U74" s="6"/>
      <c r="V74" s="6">
        <v>50000</v>
      </c>
      <c r="W74" s="6">
        <v>50000</v>
      </c>
      <c r="X74" s="6">
        <v>50000</v>
      </c>
      <c r="Y74" s="6">
        <f t="shared" si="15"/>
        <v>1000</v>
      </c>
      <c r="Z74" s="52">
        <v>1000</v>
      </c>
      <c r="AA74" s="62"/>
      <c r="AB74" s="62"/>
      <c r="AC74" s="52"/>
      <c r="AD74" s="52">
        <f t="shared" si="6"/>
        <v>1000</v>
      </c>
      <c r="AE74" s="52">
        <f t="shared" si="7"/>
        <v>1000</v>
      </c>
      <c r="AF74" s="52">
        <v>3.1</v>
      </c>
      <c r="AG74" s="85">
        <f t="shared" si="3"/>
        <v>0.31</v>
      </c>
    </row>
    <row r="75" spans="1:33">
      <c r="A75" s="3" t="s">
        <v>229</v>
      </c>
      <c r="B75" s="4" t="s">
        <v>7</v>
      </c>
      <c r="C75" s="4" t="s">
        <v>34</v>
      </c>
      <c r="D75" s="4" t="s">
        <v>88</v>
      </c>
      <c r="E75" s="4"/>
      <c r="F75" s="4"/>
      <c r="G75" s="4"/>
      <c r="H75" s="4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AE75" si="16">Y76+Y95+Y97+Y99+Y101+Y103</f>
        <v>23014488.689999998</v>
      </c>
      <c r="Z75" s="5">
        <f t="shared" si="16"/>
        <v>1897990.5899999999</v>
      </c>
      <c r="AA75" s="5">
        <f t="shared" si="16"/>
        <v>4732762.3099999996</v>
      </c>
      <c r="AB75" s="5">
        <f t="shared" si="16"/>
        <v>12691122.800000001</v>
      </c>
      <c r="AC75" s="5">
        <f t="shared" si="16"/>
        <v>3692612.99</v>
      </c>
      <c r="AD75" s="5">
        <f t="shared" si="16"/>
        <v>6630752.9000000004</v>
      </c>
      <c r="AE75" s="5">
        <f t="shared" si="16"/>
        <v>6630752.9000000004</v>
      </c>
      <c r="AF75" s="5">
        <f t="shared" ref="AF75" si="17">AF76+AF95+AF97+AF99+AF101+AF103</f>
        <v>2721524.5100000002</v>
      </c>
      <c r="AG75" s="85">
        <f t="shared" ref="AG75:AG138" si="18">AF75/AE75*100</f>
        <v>41.043974206910953</v>
      </c>
    </row>
    <row r="76" spans="1:33" ht="26.4">
      <c r="A76" s="1" t="s">
        <v>246</v>
      </c>
      <c r="B76" s="2" t="s">
        <v>7</v>
      </c>
      <c r="C76" s="2" t="s">
        <v>34</v>
      </c>
      <c r="D76" s="2" t="s">
        <v>88</v>
      </c>
      <c r="E76" s="2" t="s">
        <v>175</v>
      </c>
      <c r="F76" s="2"/>
      <c r="G76" s="2"/>
      <c r="H76" s="2"/>
      <c r="I76" s="2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>
        <f>SUM(Y77:Y94)</f>
        <v>15195691.529999997</v>
      </c>
      <c r="Z76" s="6">
        <f t="shared" ref="Z76:AE76" si="19">SUM(Z77:Z94)</f>
        <v>1847990.5899999999</v>
      </c>
      <c r="AA76" s="6">
        <f t="shared" si="19"/>
        <v>3952341.9699999997</v>
      </c>
      <c r="AB76" s="6">
        <f t="shared" si="19"/>
        <v>7650055.9100000001</v>
      </c>
      <c r="AC76" s="6">
        <f t="shared" si="19"/>
        <v>1745303.06</v>
      </c>
      <c r="AD76" s="6">
        <f t="shared" si="19"/>
        <v>5800332.5600000005</v>
      </c>
      <c r="AE76" s="6">
        <f t="shared" si="19"/>
        <v>5800332.5600000005</v>
      </c>
      <c r="AF76" s="6">
        <f t="shared" ref="AF76" si="20">SUM(AF77:AF94)</f>
        <v>2699524.5100000002</v>
      </c>
      <c r="AG76" s="52">
        <f t="shared" si="18"/>
        <v>46.540857478006394</v>
      </c>
    </row>
    <row r="77" spans="1:33" hidden="1">
      <c r="A77" s="1" t="s">
        <v>45</v>
      </c>
      <c r="B77" s="2" t="s">
        <v>7</v>
      </c>
      <c r="C77" s="2" t="s">
        <v>34</v>
      </c>
      <c r="D77" s="2" t="s">
        <v>88</v>
      </c>
      <c r="E77" s="2" t="s">
        <v>175</v>
      </c>
      <c r="F77" s="2" t="s">
        <v>95</v>
      </c>
      <c r="G77" s="2" t="s">
        <v>20</v>
      </c>
      <c r="H77" s="2"/>
      <c r="I77" s="2"/>
      <c r="J77" s="6"/>
      <c r="K77" s="6"/>
      <c r="L77" s="6"/>
      <c r="M77" s="6"/>
      <c r="N77" s="6"/>
      <c r="O77" s="6"/>
      <c r="P77" s="6">
        <v>37679.14</v>
      </c>
      <c r="Q77" s="6">
        <v>40015.25</v>
      </c>
      <c r="R77" s="6">
        <v>42496.2</v>
      </c>
      <c r="S77" s="6"/>
      <c r="T77" s="6"/>
      <c r="U77" s="6"/>
      <c r="V77" s="6">
        <v>37679.14</v>
      </c>
      <c r="W77" s="6">
        <v>40015.25</v>
      </c>
      <c r="X77" s="6">
        <v>42496.2</v>
      </c>
      <c r="Y77" s="6">
        <f>SUM(Z77:AC77)</f>
        <v>39675.379999999997</v>
      </c>
      <c r="Z77" s="52">
        <v>10394.33</v>
      </c>
      <c r="AA77" s="62">
        <v>8894.98</v>
      </c>
      <c r="AB77" s="62">
        <v>9180.01</v>
      </c>
      <c r="AC77" s="52">
        <v>11206.06</v>
      </c>
      <c r="AD77" s="52">
        <f t="shared" ref="AD77:AD151" si="21">Z77+AA77</f>
        <v>19289.309999999998</v>
      </c>
      <c r="AE77" s="52">
        <f>Z77+AA77</f>
        <v>19289.309999999998</v>
      </c>
      <c r="AF77" s="52">
        <v>16346.52</v>
      </c>
      <c r="AG77" s="52">
        <f t="shared" si="18"/>
        <v>84.743933297769601</v>
      </c>
    </row>
    <row r="78" spans="1:33" hidden="1">
      <c r="A78" s="1" t="s">
        <v>48</v>
      </c>
      <c r="B78" s="2" t="s">
        <v>7</v>
      </c>
      <c r="C78" s="2" t="s">
        <v>34</v>
      </c>
      <c r="D78" s="2" t="s">
        <v>88</v>
      </c>
      <c r="E78" s="2" t="s">
        <v>175</v>
      </c>
      <c r="F78" s="2" t="s">
        <v>97</v>
      </c>
      <c r="G78" s="2" t="s">
        <v>26</v>
      </c>
      <c r="H78" s="2" t="s">
        <v>75</v>
      </c>
      <c r="I78" s="2"/>
      <c r="J78" s="6"/>
      <c r="K78" s="6"/>
      <c r="L78" s="6"/>
      <c r="M78" s="6"/>
      <c r="N78" s="6"/>
      <c r="O78" s="6"/>
      <c r="P78" s="6">
        <v>2450000</v>
      </c>
      <c r="Q78" s="6">
        <v>2450000</v>
      </c>
      <c r="R78" s="6">
        <v>2450000</v>
      </c>
      <c r="S78" s="6"/>
      <c r="T78" s="6"/>
      <c r="U78" s="6"/>
      <c r="V78" s="6">
        <v>2450000</v>
      </c>
      <c r="W78" s="6">
        <v>2450000</v>
      </c>
      <c r="X78" s="6">
        <v>2450000</v>
      </c>
      <c r="Y78" s="6">
        <f t="shared" ref="Y78:Y94" si="22">SUM(Z78:AC78)</f>
        <v>0</v>
      </c>
      <c r="Z78" s="52"/>
      <c r="AA78" s="62"/>
      <c r="AB78" s="62"/>
      <c r="AC78" s="52"/>
      <c r="AD78" s="52">
        <f t="shared" si="21"/>
        <v>0</v>
      </c>
      <c r="AE78" s="52">
        <f t="shared" ref="AE78:AE94" si="23">Z78+AA78</f>
        <v>0</v>
      </c>
      <c r="AF78" s="52"/>
      <c r="AG78" s="52" t="e">
        <f t="shared" si="18"/>
        <v>#DIV/0!</v>
      </c>
    </row>
    <row r="79" spans="1:33" hidden="1">
      <c r="A79" s="1" t="s">
        <v>10</v>
      </c>
      <c r="B79" s="2" t="s">
        <v>7</v>
      </c>
      <c r="C79" s="2" t="s">
        <v>34</v>
      </c>
      <c r="D79" s="2" t="s">
        <v>88</v>
      </c>
      <c r="E79" s="2" t="s">
        <v>175</v>
      </c>
      <c r="F79" s="2" t="s">
        <v>93</v>
      </c>
      <c r="G79" s="2" t="s">
        <v>21</v>
      </c>
      <c r="H79" s="2" t="s">
        <v>71</v>
      </c>
      <c r="I79" s="2"/>
      <c r="J79" s="6"/>
      <c r="K79" s="6"/>
      <c r="L79" s="6"/>
      <c r="M79" s="6"/>
      <c r="N79" s="6"/>
      <c r="O79" s="6"/>
      <c r="P79" s="6">
        <v>100000</v>
      </c>
      <c r="Q79" s="6">
        <v>100000</v>
      </c>
      <c r="R79" s="6">
        <v>100000</v>
      </c>
      <c r="S79" s="6"/>
      <c r="T79" s="6"/>
      <c r="U79" s="6"/>
      <c r="V79" s="6">
        <v>100000</v>
      </c>
      <c r="W79" s="6">
        <v>100000</v>
      </c>
      <c r="X79" s="6">
        <v>100000</v>
      </c>
      <c r="Y79" s="6">
        <f t="shared" si="22"/>
        <v>3045000</v>
      </c>
      <c r="Z79" s="52">
        <v>95000</v>
      </c>
      <c r="AA79" s="62"/>
      <c r="AB79" s="62">
        <v>2950000</v>
      </c>
      <c r="AC79" s="52"/>
      <c r="AD79" s="52">
        <f t="shared" si="21"/>
        <v>95000</v>
      </c>
      <c r="AE79" s="52">
        <f t="shared" si="23"/>
        <v>95000</v>
      </c>
      <c r="AF79" s="52">
        <v>95000</v>
      </c>
      <c r="AG79" s="52">
        <f t="shared" si="18"/>
        <v>100</v>
      </c>
    </row>
    <row r="80" spans="1:33" hidden="1">
      <c r="A80" s="1" t="s">
        <v>13</v>
      </c>
      <c r="B80" s="2" t="s">
        <v>7</v>
      </c>
      <c r="C80" s="2" t="s">
        <v>34</v>
      </c>
      <c r="D80" s="2" t="s">
        <v>88</v>
      </c>
      <c r="E80" s="2" t="s">
        <v>175</v>
      </c>
      <c r="F80" s="2" t="s">
        <v>93</v>
      </c>
      <c r="G80" s="2" t="s">
        <v>25</v>
      </c>
      <c r="H80" s="2" t="s">
        <v>162</v>
      </c>
      <c r="I80" s="2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>
        <f t="shared" si="22"/>
        <v>666475.80000000005</v>
      </c>
      <c r="Z80" s="52">
        <v>322300</v>
      </c>
      <c r="AA80" s="62">
        <v>344175.8</v>
      </c>
      <c r="AB80" s="62"/>
      <c r="AC80" s="52"/>
      <c r="AD80" s="52">
        <f t="shared" si="21"/>
        <v>666475.80000000005</v>
      </c>
      <c r="AE80" s="52">
        <f t="shared" si="23"/>
        <v>666475.80000000005</v>
      </c>
      <c r="AF80" s="52">
        <v>413811.84</v>
      </c>
      <c r="AG80" s="52">
        <f t="shared" si="18"/>
        <v>62.089552238805965</v>
      </c>
    </row>
    <row r="81" spans="1:33" hidden="1">
      <c r="A81" s="1" t="s">
        <v>13</v>
      </c>
      <c r="B81" s="2" t="s">
        <v>7</v>
      </c>
      <c r="C81" s="2" t="s">
        <v>34</v>
      </c>
      <c r="D81" s="2" t="s">
        <v>88</v>
      </c>
      <c r="E81" s="2" t="s">
        <v>175</v>
      </c>
      <c r="F81" s="2" t="s">
        <v>93</v>
      </c>
      <c r="G81" s="2" t="s">
        <v>25</v>
      </c>
      <c r="H81" s="2" t="s">
        <v>72</v>
      </c>
      <c r="I81" s="2"/>
      <c r="J81" s="6">
        <v>1323203.56</v>
      </c>
      <c r="K81" s="6">
        <v>1459493.53</v>
      </c>
      <c r="L81" s="6">
        <v>1617118.83</v>
      </c>
      <c r="M81" s="6"/>
      <c r="N81" s="6"/>
      <c r="O81" s="6"/>
      <c r="P81" s="6"/>
      <c r="Q81" s="6"/>
      <c r="R81" s="6"/>
      <c r="S81" s="6"/>
      <c r="T81" s="6"/>
      <c r="U81" s="6"/>
      <c r="V81" s="6">
        <v>1323203.56</v>
      </c>
      <c r="W81" s="6">
        <v>1459493.53</v>
      </c>
      <c r="X81" s="6">
        <v>1617118.83</v>
      </c>
      <c r="Y81" s="6">
        <f t="shared" si="22"/>
        <v>1099625</v>
      </c>
      <c r="Z81" s="52">
        <v>250000</v>
      </c>
      <c r="AA81" s="62">
        <v>147800</v>
      </c>
      <c r="AB81" s="62">
        <v>188225</v>
      </c>
      <c r="AC81" s="52">
        <v>513600</v>
      </c>
      <c r="AD81" s="52">
        <f t="shared" si="21"/>
        <v>397800</v>
      </c>
      <c r="AE81" s="52">
        <f t="shared" si="23"/>
        <v>397800</v>
      </c>
      <c r="AF81" s="52">
        <v>309580.39</v>
      </c>
      <c r="AG81" s="52">
        <f t="shared" si="18"/>
        <v>77.823124685771745</v>
      </c>
    </row>
    <row r="82" spans="1:33" hidden="1">
      <c r="A82" s="1" t="s">
        <v>13</v>
      </c>
      <c r="B82" s="2" t="s">
        <v>7</v>
      </c>
      <c r="C82" s="2" t="s">
        <v>34</v>
      </c>
      <c r="D82" s="2" t="s">
        <v>88</v>
      </c>
      <c r="E82" s="2" t="s">
        <v>175</v>
      </c>
      <c r="F82" s="2" t="s">
        <v>93</v>
      </c>
      <c r="G82" s="2" t="s">
        <v>25</v>
      </c>
      <c r="H82" s="2" t="s">
        <v>73</v>
      </c>
      <c r="I82" s="2"/>
      <c r="J82" s="6">
        <v>565433.64</v>
      </c>
      <c r="K82" s="6">
        <v>615191.80000000005</v>
      </c>
      <c r="L82" s="6">
        <v>675480.6</v>
      </c>
      <c r="M82" s="6"/>
      <c r="N82" s="6"/>
      <c r="O82" s="6"/>
      <c r="P82" s="6"/>
      <c r="Q82" s="6"/>
      <c r="R82" s="6"/>
      <c r="S82" s="6"/>
      <c r="T82" s="6"/>
      <c r="U82" s="6"/>
      <c r="V82" s="6">
        <v>565433.64</v>
      </c>
      <c r="W82" s="6">
        <v>615191.80000000005</v>
      </c>
      <c r="X82" s="6">
        <v>675480.6</v>
      </c>
      <c r="Y82" s="6">
        <f t="shared" si="22"/>
        <v>295598.06</v>
      </c>
      <c r="Z82" s="52">
        <v>69451.23</v>
      </c>
      <c r="AA82" s="62">
        <v>67069.53</v>
      </c>
      <c r="AB82" s="62">
        <v>79544.97</v>
      </c>
      <c r="AC82" s="52">
        <v>79532.33</v>
      </c>
      <c r="AD82" s="52">
        <f t="shared" si="21"/>
        <v>136520.76</v>
      </c>
      <c r="AE82" s="52">
        <f t="shared" si="23"/>
        <v>136520.76</v>
      </c>
      <c r="AF82" s="52">
        <v>112865.31</v>
      </c>
      <c r="AG82" s="52">
        <f t="shared" si="18"/>
        <v>82.672635282721828</v>
      </c>
    </row>
    <row r="83" spans="1:33" hidden="1">
      <c r="A83" s="1" t="s">
        <v>13</v>
      </c>
      <c r="B83" s="2" t="s">
        <v>7</v>
      </c>
      <c r="C83" s="2" t="s">
        <v>34</v>
      </c>
      <c r="D83" s="2" t="s">
        <v>88</v>
      </c>
      <c r="E83" s="2" t="s">
        <v>175</v>
      </c>
      <c r="F83" s="2" t="s">
        <v>93</v>
      </c>
      <c r="G83" s="2" t="s">
        <v>25</v>
      </c>
      <c r="H83" s="2" t="s">
        <v>74</v>
      </c>
      <c r="I83" s="2"/>
      <c r="J83" s="6">
        <v>100672.77</v>
      </c>
      <c r="K83" s="6">
        <v>109531.97</v>
      </c>
      <c r="L83" s="6">
        <v>120266.11</v>
      </c>
      <c r="M83" s="6"/>
      <c r="N83" s="6"/>
      <c r="O83" s="6"/>
      <c r="P83" s="6"/>
      <c r="Q83" s="6"/>
      <c r="R83" s="6"/>
      <c r="S83" s="6"/>
      <c r="T83" s="6"/>
      <c r="U83" s="6"/>
      <c r="V83" s="6">
        <v>100672.77</v>
      </c>
      <c r="W83" s="6">
        <v>109531.97</v>
      </c>
      <c r="X83" s="6">
        <v>120266.11</v>
      </c>
      <c r="Y83" s="6">
        <f t="shared" si="22"/>
        <v>44323</v>
      </c>
      <c r="Z83" s="52">
        <v>10018.35</v>
      </c>
      <c r="AA83" s="62">
        <v>10539.85</v>
      </c>
      <c r="AB83" s="62">
        <v>11880.81</v>
      </c>
      <c r="AC83" s="52">
        <v>11883.99</v>
      </c>
      <c r="AD83" s="52">
        <f t="shared" si="21"/>
        <v>20558.2</v>
      </c>
      <c r="AE83" s="52">
        <f t="shared" si="23"/>
        <v>20558.2</v>
      </c>
      <c r="AF83" s="52">
        <v>16426.830000000002</v>
      </c>
      <c r="AG83" s="52">
        <f t="shared" si="18"/>
        <v>79.904028562811931</v>
      </c>
    </row>
    <row r="84" spans="1:33" ht="26.4" hidden="1">
      <c r="A84" s="1" t="s">
        <v>166</v>
      </c>
      <c r="B84" s="2" t="s">
        <v>7</v>
      </c>
      <c r="C84" s="2" t="s">
        <v>34</v>
      </c>
      <c r="D84" s="2" t="s">
        <v>88</v>
      </c>
      <c r="E84" s="2" t="s">
        <v>175</v>
      </c>
      <c r="F84" s="2" t="s">
        <v>93</v>
      </c>
      <c r="G84" s="2" t="s">
        <v>26</v>
      </c>
      <c r="H84" s="2" t="s">
        <v>75</v>
      </c>
      <c r="I84" s="2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>
        <f t="shared" si="22"/>
        <v>851357.12</v>
      </c>
      <c r="Z84" s="52">
        <v>40925</v>
      </c>
      <c r="AA84" s="62">
        <v>400924.12</v>
      </c>
      <c r="AB84" s="62">
        <v>409508</v>
      </c>
      <c r="AC84" s="52"/>
      <c r="AD84" s="52">
        <f t="shared" si="21"/>
        <v>441849.12</v>
      </c>
      <c r="AE84" s="52">
        <f t="shared" si="23"/>
        <v>441849.12</v>
      </c>
      <c r="AF84" s="52">
        <v>40925</v>
      </c>
      <c r="AG84" s="52">
        <f t="shared" si="18"/>
        <v>9.2622114988030297</v>
      </c>
    </row>
    <row r="85" spans="1:33" ht="26.4" hidden="1">
      <c r="A85" s="1" t="s">
        <v>167</v>
      </c>
      <c r="B85" s="2" t="s">
        <v>7</v>
      </c>
      <c r="C85" s="2" t="s">
        <v>34</v>
      </c>
      <c r="D85" s="2" t="s">
        <v>88</v>
      </c>
      <c r="E85" s="2" t="s">
        <v>175</v>
      </c>
      <c r="F85" s="2" t="s">
        <v>93</v>
      </c>
      <c r="G85" s="2" t="s">
        <v>26</v>
      </c>
      <c r="H85" s="2" t="s">
        <v>76</v>
      </c>
      <c r="I85" s="2"/>
      <c r="J85" s="6"/>
      <c r="K85" s="6"/>
      <c r="L85" s="6"/>
      <c r="M85" s="6"/>
      <c r="N85" s="6"/>
      <c r="O85" s="6"/>
      <c r="P85" s="6">
        <v>600750</v>
      </c>
      <c r="Q85" s="6">
        <v>600750</v>
      </c>
      <c r="R85" s="6">
        <v>600750</v>
      </c>
      <c r="S85" s="6"/>
      <c r="T85" s="6"/>
      <c r="U85" s="6"/>
      <c r="V85" s="6">
        <v>600750</v>
      </c>
      <c r="W85" s="6">
        <v>600750</v>
      </c>
      <c r="X85" s="6">
        <v>600750</v>
      </c>
      <c r="Y85" s="6">
        <f t="shared" si="22"/>
        <v>535776.85</v>
      </c>
      <c r="Z85" s="52">
        <v>133944.21</v>
      </c>
      <c r="AA85" s="62">
        <v>133944.22</v>
      </c>
      <c r="AB85" s="62">
        <v>133944.21</v>
      </c>
      <c r="AC85" s="52">
        <v>133944.21</v>
      </c>
      <c r="AD85" s="52">
        <f t="shared" si="21"/>
        <v>267888.43</v>
      </c>
      <c r="AE85" s="52">
        <f t="shared" si="23"/>
        <v>267888.43</v>
      </c>
      <c r="AF85" s="52">
        <v>267888.43</v>
      </c>
      <c r="AG85" s="52">
        <f t="shared" si="18"/>
        <v>100</v>
      </c>
    </row>
    <row r="86" spans="1:33" hidden="1">
      <c r="A86" s="1" t="s">
        <v>94</v>
      </c>
      <c r="B86" s="2" t="s">
        <v>7</v>
      </c>
      <c r="C86" s="2" t="s">
        <v>34</v>
      </c>
      <c r="D86" s="2" t="s">
        <v>88</v>
      </c>
      <c r="E86" s="2" t="s">
        <v>175</v>
      </c>
      <c r="F86" s="2" t="s">
        <v>93</v>
      </c>
      <c r="G86" s="2" t="s">
        <v>26</v>
      </c>
      <c r="H86" s="2" t="s">
        <v>77</v>
      </c>
      <c r="I86" s="2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>
        <f t="shared" si="22"/>
        <v>36000</v>
      </c>
      <c r="Z86" s="52"/>
      <c r="AA86" s="62"/>
      <c r="AB86" s="62">
        <v>24000</v>
      </c>
      <c r="AC86" s="52">
        <v>12000</v>
      </c>
      <c r="AD86" s="52"/>
      <c r="AE86" s="52">
        <f t="shared" si="23"/>
        <v>0</v>
      </c>
      <c r="AF86" s="52"/>
      <c r="AG86" s="52" t="e">
        <f t="shared" si="18"/>
        <v>#DIV/0!</v>
      </c>
    </row>
    <row r="87" spans="1:33" hidden="1">
      <c r="A87" s="1" t="s">
        <v>340</v>
      </c>
      <c r="B87" s="2" t="s">
        <v>7</v>
      </c>
      <c r="C87" s="2" t="s">
        <v>34</v>
      </c>
      <c r="D87" s="2" t="s">
        <v>88</v>
      </c>
      <c r="E87" s="2" t="s">
        <v>175</v>
      </c>
      <c r="F87" s="2" t="s">
        <v>93</v>
      </c>
      <c r="G87" s="2" t="s">
        <v>22</v>
      </c>
      <c r="H87" s="2" t="s">
        <v>337</v>
      </c>
      <c r="I87" s="2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>
        <f t="shared" si="22"/>
        <v>444352</v>
      </c>
      <c r="Z87" s="52"/>
      <c r="AA87" s="62">
        <v>444352</v>
      </c>
      <c r="AB87" s="62"/>
      <c r="AC87" s="52"/>
      <c r="AD87" s="52">
        <f t="shared" si="21"/>
        <v>444352</v>
      </c>
      <c r="AE87" s="52">
        <f t="shared" si="23"/>
        <v>444352</v>
      </c>
      <c r="AF87" s="52"/>
      <c r="AG87" s="52">
        <f t="shared" si="18"/>
        <v>0</v>
      </c>
    </row>
    <row r="88" spans="1:33" hidden="1">
      <c r="A88" s="1" t="s">
        <v>169</v>
      </c>
      <c r="B88" s="2" t="s">
        <v>7</v>
      </c>
      <c r="C88" s="2" t="s">
        <v>34</v>
      </c>
      <c r="D88" s="2" t="s">
        <v>88</v>
      </c>
      <c r="E88" s="2" t="s">
        <v>175</v>
      </c>
      <c r="F88" s="2" t="s">
        <v>93</v>
      </c>
      <c r="G88" s="2" t="s">
        <v>22</v>
      </c>
      <c r="H88" s="2" t="s">
        <v>79</v>
      </c>
      <c r="I88" s="2"/>
      <c r="J88" s="6"/>
      <c r="K88" s="6"/>
      <c r="L88" s="6"/>
      <c r="M88" s="6"/>
      <c r="N88" s="6"/>
      <c r="O88" s="6"/>
      <c r="P88" s="6">
        <v>250000</v>
      </c>
      <c r="Q88" s="6">
        <v>250000</v>
      </c>
      <c r="R88" s="6">
        <v>250000</v>
      </c>
      <c r="S88" s="6"/>
      <c r="T88" s="6"/>
      <c r="U88" s="6"/>
      <c r="V88" s="6">
        <v>250000</v>
      </c>
      <c r="W88" s="6">
        <v>250000</v>
      </c>
      <c r="X88" s="6">
        <v>250000</v>
      </c>
      <c r="Y88" s="6">
        <f t="shared" si="22"/>
        <v>250000</v>
      </c>
      <c r="Z88" s="52"/>
      <c r="AA88" s="62"/>
      <c r="AB88" s="62">
        <v>250000</v>
      </c>
      <c r="AC88" s="52"/>
      <c r="AD88" s="52">
        <f t="shared" si="21"/>
        <v>0</v>
      </c>
      <c r="AE88" s="52">
        <f t="shared" si="23"/>
        <v>0</v>
      </c>
      <c r="AF88" s="52"/>
      <c r="AG88" s="52" t="e">
        <f t="shared" si="18"/>
        <v>#DIV/0!</v>
      </c>
    </row>
    <row r="89" spans="1:33" hidden="1">
      <c r="A89" s="1" t="s">
        <v>156</v>
      </c>
      <c r="B89" s="2" t="s">
        <v>7</v>
      </c>
      <c r="C89" s="2" t="s">
        <v>34</v>
      </c>
      <c r="D89" s="2" t="s">
        <v>88</v>
      </c>
      <c r="E89" s="2" t="s">
        <v>175</v>
      </c>
      <c r="F89" s="2" t="s">
        <v>93</v>
      </c>
      <c r="G89" s="2" t="s">
        <v>22</v>
      </c>
      <c r="H89" s="2" t="s">
        <v>68</v>
      </c>
      <c r="I89" s="2"/>
      <c r="J89" s="6"/>
      <c r="K89" s="6"/>
      <c r="L89" s="6"/>
      <c r="M89" s="6"/>
      <c r="N89" s="6"/>
      <c r="O89" s="6"/>
      <c r="P89" s="6">
        <v>6000000</v>
      </c>
      <c r="Q89" s="6">
        <v>6000000</v>
      </c>
      <c r="R89" s="6">
        <v>6000000</v>
      </c>
      <c r="S89" s="6"/>
      <c r="T89" s="6"/>
      <c r="U89" s="6"/>
      <c r="V89" s="6">
        <v>6000000</v>
      </c>
      <c r="W89" s="6">
        <v>6000000</v>
      </c>
      <c r="X89" s="6">
        <v>6000000</v>
      </c>
      <c r="Y89" s="6">
        <f t="shared" si="22"/>
        <v>5646321.8700000001</v>
      </c>
      <c r="Z89" s="52">
        <v>372796.47</v>
      </c>
      <c r="AA89" s="62">
        <v>992586.47</v>
      </c>
      <c r="AB89" s="62">
        <v>3297802.46</v>
      </c>
      <c r="AC89" s="52">
        <v>983136.47</v>
      </c>
      <c r="AD89" s="52">
        <f t="shared" si="21"/>
        <v>1365382.94</v>
      </c>
      <c r="AE89" s="52">
        <f t="shared" si="23"/>
        <v>1365382.94</v>
      </c>
      <c r="AF89" s="52">
        <v>798592.05</v>
      </c>
      <c r="AG89" s="52">
        <f t="shared" si="18"/>
        <v>58.488503598851182</v>
      </c>
    </row>
    <row r="90" spans="1:33" hidden="1">
      <c r="A90" s="1" t="s">
        <v>11</v>
      </c>
      <c r="B90" s="2" t="s">
        <v>7</v>
      </c>
      <c r="C90" s="2" t="s">
        <v>34</v>
      </c>
      <c r="D90" s="2" t="s">
        <v>88</v>
      </c>
      <c r="E90" s="2" t="s">
        <v>175</v>
      </c>
      <c r="F90" s="2" t="s">
        <v>93</v>
      </c>
      <c r="G90" s="2" t="s">
        <v>23</v>
      </c>
      <c r="H90" s="2" t="s">
        <v>328</v>
      </c>
      <c r="I90" s="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>
        <f t="shared" si="22"/>
        <v>0</v>
      </c>
      <c r="Z90" s="52"/>
      <c r="AA90" s="62"/>
      <c r="AB90" s="62"/>
      <c r="AC90" s="52"/>
      <c r="AD90" s="52">
        <f t="shared" si="21"/>
        <v>0</v>
      </c>
      <c r="AE90" s="52">
        <f t="shared" si="23"/>
        <v>0</v>
      </c>
      <c r="AF90" s="52"/>
      <c r="AG90" s="52" t="e">
        <f t="shared" si="18"/>
        <v>#DIV/0!</v>
      </c>
    </row>
    <row r="91" spans="1:33" hidden="1">
      <c r="A91" s="1" t="s">
        <v>11</v>
      </c>
      <c r="B91" s="2" t="s">
        <v>7</v>
      </c>
      <c r="C91" s="2" t="s">
        <v>34</v>
      </c>
      <c r="D91" s="2" t="s">
        <v>88</v>
      </c>
      <c r="E91" s="2" t="s">
        <v>175</v>
      </c>
      <c r="F91" s="2" t="s">
        <v>93</v>
      </c>
      <c r="G91" s="2" t="s">
        <v>23</v>
      </c>
      <c r="H91" s="2" t="s">
        <v>86</v>
      </c>
      <c r="I91" s="2"/>
      <c r="J91" s="6"/>
      <c r="K91" s="6"/>
      <c r="L91" s="6"/>
      <c r="M91" s="6"/>
      <c r="N91" s="6"/>
      <c r="O91" s="6"/>
      <c r="P91" s="6">
        <v>1500000</v>
      </c>
      <c r="Q91" s="6">
        <v>1500000</v>
      </c>
      <c r="R91" s="6">
        <v>1500000</v>
      </c>
      <c r="S91" s="6"/>
      <c r="T91" s="6"/>
      <c r="U91" s="6"/>
      <c r="V91" s="6">
        <v>1500000</v>
      </c>
      <c r="W91" s="6">
        <v>1500000</v>
      </c>
      <c r="X91" s="6">
        <v>1500000</v>
      </c>
      <c r="Y91" s="6">
        <f t="shared" si="22"/>
        <v>2070140.45</v>
      </c>
      <c r="Z91" s="52">
        <v>532251</v>
      </c>
      <c r="AA91" s="62">
        <v>1241919</v>
      </c>
      <c r="AB91" s="62">
        <v>295970.45</v>
      </c>
      <c r="AC91" s="52"/>
      <c r="AD91" s="52">
        <f t="shared" si="21"/>
        <v>1774170</v>
      </c>
      <c r="AE91" s="52">
        <f t="shared" si="23"/>
        <v>1774170</v>
      </c>
      <c r="AF91" s="52">
        <v>471042.14</v>
      </c>
      <c r="AG91" s="52">
        <f t="shared" si="18"/>
        <v>26.550000281821923</v>
      </c>
    </row>
    <row r="92" spans="1:33" hidden="1">
      <c r="A92" s="1" t="s">
        <v>12</v>
      </c>
      <c r="B92" s="2" t="s">
        <v>7</v>
      </c>
      <c r="C92" s="2" t="s">
        <v>34</v>
      </c>
      <c r="D92" s="2" t="s">
        <v>88</v>
      </c>
      <c r="E92" s="2" t="s">
        <v>175</v>
      </c>
      <c r="F92" s="2" t="s">
        <v>93</v>
      </c>
      <c r="G92" s="2" t="s">
        <v>24</v>
      </c>
      <c r="H92" s="2" t="s">
        <v>87</v>
      </c>
      <c r="I92" s="2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>
        <f t="shared" si="22"/>
        <v>910</v>
      </c>
      <c r="Z92" s="52">
        <v>910</v>
      </c>
      <c r="AA92" s="62"/>
      <c r="AB92" s="62"/>
      <c r="AC92" s="52"/>
      <c r="AD92" s="52">
        <f t="shared" si="21"/>
        <v>910</v>
      </c>
      <c r="AE92" s="52">
        <f t="shared" si="23"/>
        <v>910</v>
      </c>
      <c r="AF92" s="52">
        <v>910</v>
      </c>
      <c r="AG92" s="52">
        <f t="shared" si="18"/>
        <v>100</v>
      </c>
    </row>
    <row r="93" spans="1:33" hidden="1">
      <c r="A93" s="1" t="s">
        <v>12</v>
      </c>
      <c r="B93" s="2" t="s">
        <v>7</v>
      </c>
      <c r="C93" s="2" t="s">
        <v>34</v>
      </c>
      <c r="D93" s="2" t="s">
        <v>88</v>
      </c>
      <c r="E93" s="2" t="s">
        <v>175</v>
      </c>
      <c r="F93" s="2" t="s">
        <v>93</v>
      </c>
      <c r="G93" s="2" t="s">
        <v>24</v>
      </c>
      <c r="H93" s="2" t="s">
        <v>69</v>
      </c>
      <c r="I93" s="2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>
        <f t="shared" si="22"/>
        <v>146136</v>
      </c>
      <c r="Z93" s="52"/>
      <c r="AA93" s="62">
        <v>146136</v>
      </c>
      <c r="AB93" s="62"/>
      <c r="AC93" s="52"/>
      <c r="AD93" s="52">
        <f t="shared" si="21"/>
        <v>146136</v>
      </c>
      <c r="AE93" s="52">
        <f t="shared" si="23"/>
        <v>146136</v>
      </c>
      <c r="AF93" s="52">
        <v>146136</v>
      </c>
      <c r="AG93" s="52">
        <f t="shared" si="18"/>
        <v>100</v>
      </c>
    </row>
    <row r="94" spans="1:33" hidden="1">
      <c r="A94" s="1" t="s">
        <v>14</v>
      </c>
      <c r="B94" s="2" t="s">
        <v>7</v>
      </c>
      <c r="C94" s="2" t="s">
        <v>34</v>
      </c>
      <c r="D94" s="2" t="s">
        <v>88</v>
      </c>
      <c r="E94" s="2" t="s">
        <v>175</v>
      </c>
      <c r="F94" s="2" t="s">
        <v>96</v>
      </c>
      <c r="G94" s="2" t="s">
        <v>27</v>
      </c>
      <c r="H94" s="2" t="s">
        <v>104</v>
      </c>
      <c r="I94" s="2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>
        <f t="shared" si="22"/>
        <v>24000</v>
      </c>
      <c r="Z94" s="52">
        <v>10000</v>
      </c>
      <c r="AA94" s="62">
        <v>14000</v>
      </c>
      <c r="AB94" s="62"/>
      <c r="AC94" s="52"/>
      <c r="AD94" s="52">
        <f t="shared" si="21"/>
        <v>24000</v>
      </c>
      <c r="AE94" s="52">
        <f t="shared" si="23"/>
        <v>24000</v>
      </c>
      <c r="AF94" s="52">
        <v>10000</v>
      </c>
      <c r="AG94" s="52">
        <f t="shared" si="18"/>
        <v>41.666666666666671</v>
      </c>
    </row>
    <row r="95" spans="1:33">
      <c r="A95" s="1" t="s">
        <v>208</v>
      </c>
      <c r="B95" s="2" t="s">
        <v>7</v>
      </c>
      <c r="C95" s="2" t="s">
        <v>34</v>
      </c>
      <c r="D95" s="2" t="s">
        <v>88</v>
      </c>
      <c r="E95" s="2" t="s">
        <v>176</v>
      </c>
      <c r="F95" s="2"/>
      <c r="G95" s="2"/>
      <c r="H95" s="2"/>
      <c r="I95" s="2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>
        <f t="shared" ref="Y95:AF95" si="24">Y96</f>
        <v>4894683.5900000008</v>
      </c>
      <c r="Z95" s="6">
        <f t="shared" si="24"/>
        <v>50000</v>
      </c>
      <c r="AA95" s="28">
        <f t="shared" si="24"/>
        <v>780420.34</v>
      </c>
      <c r="AB95" s="28">
        <f t="shared" si="24"/>
        <v>3780026.89</v>
      </c>
      <c r="AC95" s="6">
        <f t="shared" si="24"/>
        <v>284236.36</v>
      </c>
      <c r="AD95" s="6">
        <f t="shared" si="24"/>
        <v>830420.34</v>
      </c>
      <c r="AE95" s="6">
        <f t="shared" si="24"/>
        <v>830420.34</v>
      </c>
      <c r="AF95" s="6">
        <f t="shared" si="24"/>
        <v>22000</v>
      </c>
      <c r="AG95" s="52">
        <f t="shared" si="18"/>
        <v>2.6492607346298866</v>
      </c>
    </row>
    <row r="96" spans="1:33" hidden="1">
      <c r="A96" s="1" t="s">
        <v>14</v>
      </c>
      <c r="B96" s="2" t="s">
        <v>7</v>
      </c>
      <c r="C96" s="2" t="s">
        <v>34</v>
      </c>
      <c r="D96" s="2" t="s">
        <v>88</v>
      </c>
      <c r="E96" s="2" t="s">
        <v>176</v>
      </c>
      <c r="F96" s="2" t="s">
        <v>93</v>
      </c>
      <c r="G96" s="2" t="s">
        <v>27</v>
      </c>
      <c r="H96" s="2" t="s">
        <v>89</v>
      </c>
      <c r="I96" s="2"/>
      <c r="J96" s="6"/>
      <c r="K96" s="6"/>
      <c r="L96" s="6"/>
      <c r="M96" s="6"/>
      <c r="N96" s="6"/>
      <c r="O96" s="6"/>
      <c r="P96" s="6">
        <v>350000</v>
      </c>
      <c r="Q96" s="6">
        <v>350000</v>
      </c>
      <c r="R96" s="6">
        <v>350000</v>
      </c>
      <c r="S96" s="6"/>
      <c r="T96" s="6"/>
      <c r="U96" s="6"/>
      <c r="V96" s="6">
        <v>350000</v>
      </c>
      <c r="W96" s="6">
        <v>350000</v>
      </c>
      <c r="X96" s="6">
        <v>350000</v>
      </c>
      <c r="Y96" s="6">
        <f>SUM(Z96:AC96)</f>
        <v>4894683.5900000008</v>
      </c>
      <c r="Z96" s="52">
        <v>50000</v>
      </c>
      <c r="AA96" s="62">
        <v>780420.34</v>
      </c>
      <c r="AB96" s="62">
        <v>3780026.89</v>
      </c>
      <c r="AC96" s="52">
        <v>284236.36</v>
      </c>
      <c r="AD96" s="52">
        <f t="shared" si="21"/>
        <v>830420.34</v>
      </c>
      <c r="AE96" s="52">
        <f>Z96+AA96</f>
        <v>830420.34</v>
      </c>
      <c r="AF96" s="52">
        <v>22000</v>
      </c>
      <c r="AG96" s="52">
        <f t="shared" si="18"/>
        <v>2.6492607346298866</v>
      </c>
    </row>
    <row r="97" spans="1:38">
      <c r="A97" s="1" t="s">
        <v>51</v>
      </c>
      <c r="B97" s="2" t="s">
        <v>7</v>
      </c>
      <c r="C97" s="2" t="s">
        <v>34</v>
      </c>
      <c r="D97" s="2" t="s">
        <v>88</v>
      </c>
      <c r="E97" s="2" t="s">
        <v>177</v>
      </c>
      <c r="F97" s="2"/>
      <c r="G97" s="2"/>
      <c r="H97" s="2"/>
      <c r="I97" s="2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>
        <f t="shared" ref="Y97:AF97" si="25">Y98</f>
        <v>250000</v>
      </c>
      <c r="Z97" s="6">
        <f t="shared" si="25"/>
        <v>0</v>
      </c>
      <c r="AA97" s="28">
        <f t="shared" si="25"/>
        <v>0</v>
      </c>
      <c r="AB97" s="28">
        <f t="shared" si="25"/>
        <v>0</v>
      </c>
      <c r="AC97" s="6">
        <f t="shared" si="25"/>
        <v>250000</v>
      </c>
      <c r="AD97" s="6">
        <f t="shared" si="25"/>
        <v>0</v>
      </c>
      <c r="AE97" s="6">
        <f t="shared" si="25"/>
        <v>0</v>
      </c>
      <c r="AF97" s="6">
        <f t="shared" si="25"/>
        <v>0</v>
      </c>
      <c r="AG97" s="52"/>
    </row>
    <row r="98" spans="1:38" hidden="1">
      <c r="A98" s="1" t="s">
        <v>14</v>
      </c>
      <c r="B98" s="2" t="s">
        <v>7</v>
      </c>
      <c r="C98" s="2" t="s">
        <v>34</v>
      </c>
      <c r="D98" s="2" t="s">
        <v>88</v>
      </c>
      <c r="E98" s="2" t="s">
        <v>177</v>
      </c>
      <c r="F98" s="2" t="s">
        <v>93</v>
      </c>
      <c r="G98" s="2" t="s">
        <v>27</v>
      </c>
      <c r="H98" s="2" t="s">
        <v>89</v>
      </c>
      <c r="I98" s="2"/>
      <c r="J98" s="6"/>
      <c r="K98" s="6"/>
      <c r="L98" s="6"/>
      <c r="M98" s="6"/>
      <c r="N98" s="6"/>
      <c r="O98" s="6"/>
      <c r="P98" s="6">
        <v>250000</v>
      </c>
      <c r="Q98" s="6">
        <v>250000</v>
      </c>
      <c r="R98" s="6">
        <v>250000</v>
      </c>
      <c r="S98" s="6"/>
      <c r="T98" s="6"/>
      <c r="U98" s="6"/>
      <c r="V98" s="6">
        <v>250000</v>
      </c>
      <c r="W98" s="6">
        <v>250000</v>
      </c>
      <c r="X98" s="6">
        <v>250000</v>
      </c>
      <c r="Y98" s="6">
        <v>250000</v>
      </c>
      <c r="Z98" s="52"/>
      <c r="AA98" s="62"/>
      <c r="AB98" s="62"/>
      <c r="AC98" s="52">
        <v>250000</v>
      </c>
      <c r="AD98" s="52">
        <f t="shared" si="21"/>
        <v>0</v>
      </c>
      <c r="AE98" s="52">
        <f>Z98+AA98</f>
        <v>0</v>
      </c>
      <c r="AF98" s="52"/>
      <c r="AG98" s="52"/>
    </row>
    <row r="99" spans="1:38">
      <c r="A99" s="1" t="s">
        <v>329</v>
      </c>
      <c r="B99" s="2" t="s">
        <v>7</v>
      </c>
      <c r="C99" s="2" t="s">
        <v>34</v>
      </c>
      <c r="D99" s="2" t="s">
        <v>88</v>
      </c>
      <c r="E99" s="2" t="s">
        <v>331</v>
      </c>
      <c r="F99" s="2"/>
      <c r="G99" s="2"/>
      <c r="H99" s="2"/>
      <c r="I99" s="2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>
        <f t="shared" ref="Y99:AF99" si="26">Y100</f>
        <v>1281223.57</v>
      </c>
      <c r="Z99" s="6">
        <f t="shared" si="26"/>
        <v>0</v>
      </c>
      <c r="AA99" s="28">
        <f t="shared" si="26"/>
        <v>0</v>
      </c>
      <c r="AB99" s="28">
        <f t="shared" si="26"/>
        <v>0</v>
      </c>
      <c r="AC99" s="6">
        <f t="shared" si="26"/>
        <v>1281223.57</v>
      </c>
      <c r="AD99" s="6">
        <f t="shared" si="26"/>
        <v>0</v>
      </c>
      <c r="AE99" s="6">
        <f t="shared" si="26"/>
        <v>0</v>
      </c>
      <c r="AF99" s="6">
        <f t="shared" si="26"/>
        <v>0</v>
      </c>
      <c r="AG99" s="52"/>
    </row>
    <row r="100" spans="1:38" hidden="1">
      <c r="A100" s="1" t="s">
        <v>330</v>
      </c>
      <c r="B100" s="2" t="s">
        <v>7</v>
      </c>
      <c r="C100" s="2" t="s">
        <v>34</v>
      </c>
      <c r="D100" s="2" t="s">
        <v>88</v>
      </c>
      <c r="E100" s="2" t="s">
        <v>331</v>
      </c>
      <c r="F100" s="2" t="s">
        <v>93</v>
      </c>
      <c r="G100" s="2" t="s">
        <v>22</v>
      </c>
      <c r="H100" s="2" t="s">
        <v>68</v>
      </c>
      <c r="I100" s="2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>
        <f>SUM(Z100:AC100)</f>
        <v>1281223.57</v>
      </c>
      <c r="Z100" s="52"/>
      <c r="AA100" s="62"/>
      <c r="AB100" s="62"/>
      <c r="AC100" s="52">
        <v>1281223.57</v>
      </c>
      <c r="AD100" s="52">
        <f t="shared" si="21"/>
        <v>0</v>
      </c>
      <c r="AE100" s="52">
        <f>Z100+AA100</f>
        <v>0</v>
      </c>
      <c r="AF100" s="52"/>
      <c r="AG100" s="85"/>
    </row>
    <row r="101" spans="1:38" s="76" customFormat="1">
      <c r="A101" s="1" t="s">
        <v>403</v>
      </c>
      <c r="B101" s="2" t="s">
        <v>7</v>
      </c>
      <c r="C101" s="2" t="s">
        <v>34</v>
      </c>
      <c r="D101" s="2" t="s">
        <v>88</v>
      </c>
      <c r="E101" s="2" t="s">
        <v>194</v>
      </c>
      <c r="F101" s="2"/>
      <c r="G101" s="2"/>
      <c r="H101" s="2"/>
      <c r="I101" s="2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>
        <f t="shared" ref="Y101:AF101" si="27">Y102</f>
        <v>100000</v>
      </c>
      <c r="Z101" s="6">
        <f t="shared" si="27"/>
        <v>0</v>
      </c>
      <c r="AA101" s="6">
        <f t="shared" si="27"/>
        <v>0</v>
      </c>
      <c r="AB101" s="6">
        <f t="shared" si="27"/>
        <v>0</v>
      </c>
      <c r="AC101" s="6">
        <f t="shared" si="27"/>
        <v>100000</v>
      </c>
      <c r="AD101" s="6">
        <f t="shared" si="27"/>
        <v>0</v>
      </c>
      <c r="AE101" s="6">
        <f t="shared" si="27"/>
        <v>0</v>
      </c>
      <c r="AF101" s="6">
        <f t="shared" si="27"/>
        <v>0</v>
      </c>
      <c r="AG101" s="52"/>
      <c r="AH101" s="90"/>
      <c r="AI101" s="90"/>
      <c r="AJ101" s="90"/>
      <c r="AK101" s="91"/>
      <c r="AL101" s="91"/>
    </row>
    <row r="102" spans="1:38" hidden="1">
      <c r="A102" s="1" t="s">
        <v>14</v>
      </c>
      <c r="B102" s="2" t="s">
        <v>7</v>
      </c>
      <c r="C102" s="2" t="s">
        <v>34</v>
      </c>
      <c r="D102" s="2" t="s">
        <v>88</v>
      </c>
      <c r="E102" s="2" t="s">
        <v>194</v>
      </c>
      <c r="F102" s="2" t="s">
        <v>93</v>
      </c>
      <c r="G102" s="2" t="s">
        <v>27</v>
      </c>
      <c r="H102" s="2" t="s">
        <v>404</v>
      </c>
      <c r="I102" s="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>
        <f>SUM(Z102:AC102)</f>
        <v>100000</v>
      </c>
      <c r="Z102" s="52"/>
      <c r="AA102" s="62"/>
      <c r="AB102" s="62"/>
      <c r="AC102" s="52">
        <v>100000</v>
      </c>
      <c r="AD102" s="52"/>
      <c r="AE102" s="52"/>
      <c r="AF102" s="52"/>
      <c r="AG102" s="52"/>
    </row>
    <row r="103" spans="1:38" s="76" customFormat="1">
      <c r="A103" s="1" t="s">
        <v>405</v>
      </c>
      <c r="B103" s="2" t="s">
        <v>7</v>
      </c>
      <c r="C103" s="2" t="s">
        <v>34</v>
      </c>
      <c r="D103" s="2" t="s">
        <v>88</v>
      </c>
      <c r="E103" s="2" t="s">
        <v>195</v>
      </c>
      <c r="F103" s="2"/>
      <c r="G103" s="2"/>
      <c r="H103" s="2"/>
      <c r="I103" s="2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>
        <f t="shared" ref="Y103:AF103" si="28">Y104+Y105</f>
        <v>1292890</v>
      </c>
      <c r="Z103" s="6">
        <f t="shared" si="28"/>
        <v>0</v>
      </c>
      <c r="AA103" s="6">
        <f t="shared" si="28"/>
        <v>0</v>
      </c>
      <c r="AB103" s="6">
        <f t="shared" si="28"/>
        <v>1261040</v>
      </c>
      <c r="AC103" s="6">
        <f t="shared" si="28"/>
        <v>31850</v>
      </c>
      <c r="AD103" s="6">
        <f t="shared" si="28"/>
        <v>0</v>
      </c>
      <c r="AE103" s="6">
        <f t="shared" si="28"/>
        <v>0</v>
      </c>
      <c r="AF103" s="6">
        <f t="shared" si="28"/>
        <v>0</v>
      </c>
      <c r="AG103" s="52"/>
    </row>
    <row r="104" spans="1:38" hidden="1">
      <c r="A104" s="1" t="s">
        <v>11</v>
      </c>
      <c r="B104" s="2" t="s">
        <v>7</v>
      </c>
      <c r="C104" s="2" t="s">
        <v>34</v>
      </c>
      <c r="D104" s="2" t="s">
        <v>88</v>
      </c>
      <c r="E104" s="2" t="s">
        <v>195</v>
      </c>
      <c r="F104" s="2" t="s">
        <v>93</v>
      </c>
      <c r="G104" s="2" t="s">
        <v>23</v>
      </c>
      <c r="H104" s="2" t="s">
        <v>86</v>
      </c>
      <c r="I104" s="2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>
        <f>SUM(Z104:AC104)</f>
        <v>1165490</v>
      </c>
      <c r="Z104" s="52"/>
      <c r="AA104" s="62"/>
      <c r="AB104" s="62">
        <v>1165490</v>
      </c>
      <c r="AC104" s="52"/>
      <c r="AD104" s="52"/>
      <c r="AE104" s="52">
        <f>Z104+AA104</f>
        <v>0</v>
      </c>
      <c r="AF104" s="52"/>
      <c r="AG104" s="85" t="e">
        <f t="shared" si="18"/>
        <v>#DIV/0!</v>
      </c>
    </row>
    <row r="105" spans="1:38" hidden="1">
      <c r="A105" s="1" t="s">
        <v>12</v>
      </c>
      <c r="B105" s="2" t="s">
        <v>7</v>
      </c>
      <c r="C105" s="2" t="s">
        <v>34</v>
      </c>
      <c r="D105" s="2" t="s">
        <v>88</v>
      </c>
      <c r="E105" s="2" t="s">
        <v>195</v>
      </c>
      <c r="F105" s="2" t="s">
        <v>93</v>
      </c>
      <c r="G105" s="2" t="s">
        <v>24</v>
      </c>
      <c r="H105" s="2" t="s">
        <v>69</v>
      </c>
      <c r="I105" s="2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>
        <f>SUM(Z105:AC105)</f>
        <v>127400</v>
      </c>
      <c r="Z105" s="52"/>
      <c r="AA105" s="62"/>
      <c r="AB105" s="62">
        <v>95550</v>
      </c>
      <c r="AC105" s="52">
        <v>31850</v>
      </c>
      <c r="AD105" s="52"/>
      <c r="AE105" s="52">
        <f>Z105+AA105</f>
        <v>0</v>
      </c>
      <c r="AF105" s="52"/>
      <c r="AG105" s="85" t="e">
        <f t="shared" si="18"/>
        <v>#DIV/0!</v>
      </c>
    </row>
    <row r="106" spans="1:38">
      <c r="A106" s="3" t="s">
        <v>247</v>
      </c>
      <c r="B106" s="4" t="s">
        <v>7</v>
      </c>
      <c r="C106" s="4" t="s">
        <v>35</v>
      </c>
      <c r="D106" s="4" t="s">
        <v>209</v>
      </c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ref="Y106:AF106" si="29">Y107</f>
        <v>2570005</v>
      </c>
      <c r="Z106" s="5">
        <f t="shared" si="29"/>
        <v>553370</v>
      </c>
      <c r="AA106" s="39">
        <f t="shared" si="29"/>
        <v>729356.29</v>
      </c>
      <c r="AB106" s="39">
        <f t="shared" si="29"/>
        <v>643639</v>
      </c>
      <c r="AC106" s="5">
        <f t="shared" si="29"/>
        <v>643639.71</v>
      </c>
      <c r="AD106" s="5">
        <f t="shared" si="29"/>
        <v>1197009</v>
      </c>
      <c r="AE106" s="5">
        <f t="shared" si="29"/>
        <v>1282726.29</v>
      </c>
      <c r="AF106" s="5">
        <f t="shared" si="29"/>
        <v>983431.66999999993</v>
      </c>
      <c r="AG106" s="85">
        <f t="shared" si="18"/>
        <v>76.667304448870382</v>
      </c>
    </row>
    <row r="107" spans="1:38">
      <c r="A107" s="3" t="s">
        <v>248</v>
      </c>
      <c r="B107" s="4" t="s">
        <v>7</v>
      </c>
      <c r="C107" s="4" t="s">
        <v>35</v>
      </c>
      <c r="D107" s="4" t="s">
        <v>44</v>
      </c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ref="Y107:AE107" si="30">Y108+Y112</f>
        <v>2570005</v>
      </c>
      <c r="Z107" s="5">
        <f t="shared" si="30"/>
        <v>553370</v>
      </c>
      <c r="AA107" s="5">
        <f t="shared" si="30"/>
        <v>729356.29</v>
      </c>
      <c r="AB107" s="5">
        <f t="shared" si="30"/>
        <v>643639</v>
      </c>
      <c r="AC107" s="5">
        <f t="shared" si="30"/>
        <v>643639.71</v>
      </c>
      <c r="AD107" s="5">
        <f t="shared" si="30"/>
        <v>1197009</v>
      </c>
      <c r="AE107" s="5">
        <f t="shared" si="30"/>
        <v>1282726.29</v>
      </c>
      <c r="AF107" s="5">
        <f t="shared" ref="AF107" si="31">AF108+AF112</f>
        <v>983431.66999999993</v>
      </c>
      <c r="AG107" s="85">
        <f t="shared" si="18"/>
        <v>76.667304448870382</v>
      </c>
    </row>
    <row r="108" spans="1:38" ht="26.4">
      <c r="A108" s="1" t="s">
        <v>249</v>
      </c>
      <c r="B108" s="2" t="s">
        <v>7</v>
      </c>
      <c r="C108" s="2" t="s">
        <v>35</v>
      </c>
      <c r="D108" s="2" t="s">
        <v>44</v>
      </c>
      <c r="E108" s="2" t="s">
        <v>224</v>
      </c>
      <c r="F108" s="2"/>
      <c r="G108" s="2"/>
      <c r="H108" s="2"/>
      <c r="I108" s="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>
        <f t="shared" ref="Y108:AE108" si="32">SUM(Y109:Y111)</f>
        <v>2519766</v>
      </c>
      <c r="Z108" s="6">
        <f t="shared" si="32"/>
        <v>553370</v>
      </c>
      <c r="AA108" s="6">
        <f t="shared" si="32"/>
        <v>679117.29</v>
      </c>
      <c r="AB108" s="6">
        <f t="shared" si="32"/>
        <v>643639</v>
      </c>
      <c r="AC108" s="6">
        <f t="shared" si="32"/>
        <v>643639.71</v>
      </c>
      <c r="AD108" s="6">
        <f t="shared" si="32"/>
        <v>1197009</v>
      </c>
      <c r="AE108" s="6">
        <f t="shared" si="32"/>
        <v>1232487.29</v>
      </c>
      <c r="AF108" s="6">
        <f t="shared" ref="AF108" si="33">SUM(AF109:AF111)</f>
        <v>933192.66999999993</v>
      </c>
      <c r="AG108" s="52">
        <f t="shared" si="18"/>
        <v>75.716210428425583</v>
      </c>
    </row>
    <row r="109" spans="1:38" hidden="1">
      <c r="A109" s="1" t="s">
        <v>8</v>
      </c>
      <c r="B109" s="2" t="s">
        <v>7</v>
      </c>
      <c r="C109" s="2" t="s">
        <v>35</v>
      </c>
      <c r="D109" s="2" t="s">
        <v>44</v>
      </c>
      <c r="E109" s="2" t="s">
        <v>224</v>
      </c>
      <c r="F109" s="2" t="s">
        <v>91</v>
      </c>
      <c r="G109" s="2" t="s">
        <v>17</v>
      </c>
      <c r="H109" s="2" t="s">
        <v>225</v>
      </c>
      <c r="I109" s="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>
        <f>SUM(Z109:AC109)</f>
        <v>1912287.03</v>
      </c>
      <c r="Z109" s="52">
        <v>425015</v>
      </c>
      <c r="AA109" s="62">
        <v>495757</v>
      </c>
      <c r="AB109" s="62">
        <v>495757</v>
      </c>
      <c r="AC109" s="52">
        <v>495758.03</v>
      </c>
      <c r="AD109" s="52">
        <f t="shared" si="21"/>
        <v>920772</v>
      </c>
      <c r="AE109" s="52">
        <f>Z109+AA109</f>
        <v>920772</v>
      </c>
      <c r="AF109" s="52">
        <v>728067.24</v>
      </c>
      <c r="AG109" s="52">
        <f t="shared" si="18"/>
        <v>79.071392266489426</v>
      </c>
    </row>
    <row r="110" spans="1:38" hidden="1">
      <c r="A110" s="1" t="s">
        <v>153</v>
      </c>
      <c r="B110" s="2" t="s">
        <v>7</v>
      </c>
      <c r="C110" s="2" t="s">
        <v>35</v>
      </c>
      <c r="D110" s="2" t="s">
        <v>44</v>
      </c>
      <c r="E110" s="2" t="s">
        <v>224</v>
      </c>
      <c r="F110" s="2" t="s">
        <v>92</v>
      </c>
      <c r="G110" s="2" t="s">
        <v>19</v>
      </c>
      <c r="H110" s="2" t="s">
        <v>225</v>
      </c>
      <c r="I110" s="2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>
        <f>SUM(Z110:AC110)</f>
        <v>35478.29</v>
      </c>
      <c r="Z110" s="52"/>
      <c r="AA110" s="62">
        <v>35478.29</v>
      </c>
      <c r="AB110" s="62"/>
      <c r="AC110" s="52"/>
      <c r="AD110" s="52"/>
      <c r="AE110" s="52">
        <f>Z110+AA110</f>
        <v>35478.29</v>
      </c>
      <c r="AF110" s="52"/>
      <c r="AG110" s="52">
        <f t="shared" si="18"/>
        <v>0</v>
      </c>
    </row>
    <row r="111" spans="1:38" hidden="1">
      <c r="A111" s="1" t="s">
        <v>43</v>
      </c>
      <c r="B111" s="2" t="s">
        <v>7</v>
      </c>
      <c r="C111" s="2" t="s">
        <v>35</v>
      </c>
      <c r="D111" s="2" t="s">
        <v>44</v>
      </c>
      <c r="E111" s="2" t="s">
        <v>224</v>
      </c>
      <c r="F111" s="2" t="s">
        <v>91</v>
      </c>
      <c r="G111" s="2" t="s">
        <v>18</v>
      </c>
      <c r="H111" s="2" t="s">
        <v>225</v>
      </c>
      <c r="I111" s="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>
        <f>SUM(Z111:AC111)</f>
        <v>572000.67999999993</v>
      </c>
      <c r="Z111" s="52">
        <v>128355</v>
      </c>
      <c r="AA111" s="62">
        <v>147882</v>
      </c>
      <c r="AB111" s="62">
        <v>147882</v>
      </c>
      <c r="AC111" s="52">
        <v>147881.68</v>
      </c>
      <c r="AD111" s="52">
        <f t="shared" si="21"/>
        <v>276237</v>
      </c>
      <c r="AE111" s="52">
        <f>Z111+AA111</f>
        <v>276237</v>
      </c>
      <c r="AF111" s="52">
        <v>205125.43</v>
      </c>
      <c r="AG111" s="52">
        <f t="shared" si="18"/>
        <v>74.257043770385565</v>
      </c>
    </row>
    <row r="112" spans="1:38">
      <c r="A112" s="1" t="s">
        <v>401</v>
      </c>
      <c r="B112" s="2" t="s">
        <v>7</v>
      </c>
      <c r="C112" s="2" t="s">
        <v>35</v>
      </c>
      <c r="D112" s="2" t="s">
        <v>44</v>
      </c>
      <c r="E112" s="2" t="s">
        <v>402</v>
      </c>
      <c r="F112" s="2"/>
      <c r="G112" s="2"/>
      <c r="H112" s="2"/>
      <c r="I112" s="2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>
        <f>SUM(Y113:Y114)</f>
        <v>50239</v>
      </c>
      <c r="Z112" s="6">
        <f t="shared" ref="Z112:AF112" si="34">SUM(Z113:Z114)</f>
        <v>0</v>
      </c>
      <c r="AA112" s="6">
        <f t="shared" si="34"/>
        <v>50239</v>
      </c>
      <c r="AB112" s="6">
        <f t="shared" si="34"/>
        <v>0</v>
      </c>
      <c r="AC112" s="6">
        <f t="shared" si="34"/>
        <v>0</v>
      </c>
      <c r="AD112" s="6">
        <f t="shared" si="34"/>
        <v>0</v>
      </c>
      <c r="AE112" s="6">
        <f t="shared" si="34"/>
        <v>50239</v>
      </c>
      <c r="AF112" s="6">
        <f t="shared" si="34"/>
        <v>50239</v>
      </c>
      <c r="AG112" s="52">
        <f t="shared" si="18"/>
        <v>100</v>
      </c>
    </row>
    <row r="113" spans="1:33" hidden="1">
      <c r="A113" s="1" t="s">
        <v>8</v>
      </c>
      <c r="B113" s="2" t="s">
        <v>7</v>
      </c>
      <c r="C113" s="2" t="s">
        <v>35</v>
      </c>
      <c r="D113" s="2" t="s">
        <v>44</v>
      </c>
      <c r="E113" s="2" t="s">
        <v>402</v>
      </c>
      <c r="F113" s="2" t="s">
        <v>91</v>
      </c>
      <c r="G113" s="2" t="s">
        <v>17</v>
      </c>
      <c r="H113" s="2"/>
      <c r="I113" s="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>
        <f>SUM(Z113:AC113)</f>
        <v>38586.019999999997</v>
      </c>
      <c r="Z113" s="52"/>
      <c r="AA113" s="62">
        <v>38586.019999999997</v>
      </c>
      <c r="AB113" s="62"/>
      <c r="AC113" s="52"/>
      <c r="AD113" s="52"/>
      <c r="AE113" s="52">
        <f>Z113+AA113</f>
        <v>38586.019999999997</v>
      </c>
      <c r="AF113" s="52">
        <v>38586.019999999997</v>
      </c>
      <c r="AG113" s="85">
        <f t="shared" si="18"/>
        <v>100</v>
      </c>
    </row>
    <row r="114" spans="1:33" hidden="1">
      <c r="A114" s="1" t="s">
        <v>43</v>
      </c>
      <c r="B114" s="2" t="s">
        <v>7</v>
      </c>
      <c r="C114" s="2" t="s">
        <v>35</v>
      </c>
      <c r="D114" s="2" t="s">
        <v>44</v>
      </c>
      <c r="E114" s="2" t="s">
        <v>402</v>
      </c>
      <c r="F114" s="2" t="s">
        <v>91</v>
      </c>
      <c r="G114" s="2" t="s">
        <v>18</v>
      </c>
      <c r="H114" s="2"/>
      <c r="I114" s="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>
        <f>SUM(Z114:AC114)</f>
        <v>11652.98</v>
      </c>
      <c r="Z114" s="52"/>
      <c r="AA114" s="62">
        <v>11652.98</v>
      </c>
      <c r="AB114" s="62"/>
      <c r="AC114" s="52"/>
      <c r="AD114" s="52"/>
      <c r="AE114" s="52">
        <f>Z114+AA114</f>
        <v>11652.98</v>
      </c>
      <c r="AF114" s="52">
        <v>11652.98</v>
      </c>
      <c r="AG114" s="85">
        <f t="shared" si="18"/>
        <v>100</v>
      </c>
    </row>
    <row r="115" spans="1:33" ht="26.4">
      <c r="A115" s="3" t="s">
        <v>251</v>
      </c>
      <c r="B115" s="4" t="s">
        <v>7</v>
      </c>
      <c r="C115" s="4" t="s">
        <v>44</v>
      </c>
      <c r="D115" s="4" t="s">
        <v>209</v>
      </c>
      <c r="E115" s="4"/>
      <c r="F115" s="4"/>
      <c r="G115" s="4"/>
      <c r="H115" s="4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ref="Y115:AE115" si="35">Y116+Y124+Y127</f>
        <v>1963496</v>
      </c>
      <c r="Z115" s="5">
        <f t="shared" si="35"/>
        <v>181436.97999999998</v>
      </c>
      <c r="AA115" s="39">
        <f t="shared" si="35"/>
        <v>850230.98</v>
      </c>
      <c r="AB115" s="39">
        <f t="shared" si="35"/>
        <v>556344</v>
      </c>
      <c r="AC115" s="5">
        <f t="shared" si="35"/>
        <v>375484.04000000004</v>
      </c>
      <c r="AD115" s="5">
        <f t="shared" si="35"/>
        <v>1031667.96</v>
      </c>
      <c r="AE115" s="5">
        <f t="shared" si="35"/>
        <v>1031667.96</v>
      </c>
      <c r="AF115" s="5">
        <f t="shared" ref="AF115" si="36">AF116+AF124+AF127</f>
        <v>365134.89</v>
      </c>
      <c r="AG115" s="85">
        <f t="shared" si="18"/>
        <v>35.392675178164886</v>
      </c>
    </row>
    <row r="116" spans="1:33">
      <c r="A116" s="3" t="s">
        <v>250</v>
      </c>
      <c r="B116" s="4" t="s">
        <v>7</v>
      </c>
      <c r="C116" s="4" t="s">
        <v>44</v>
      </c>
      <c r="D116" s="4" t="s">
        <v>35</v>
      </c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ref="Y116:AF116" si="37">Y117</f>
        <v>727000</v>
      </c>
      <c r="Z116" s="5">
        <f t="shared" si="37"/>
        <v>22882</v>
      </c>
      <c r="AA116" s="39">
        <f t="shared" si="37"/>
        <v>379118</v>
      </c>
      <c r="AB116" s="39">
        <f t="shared" si="37"/>
        <v>247500</v>
      </c>
      <c r="AC116" s="5">
        <f t="shared" si="37"/>
        <v>77500</v>
      </c>
      <c r="AD116" s="5">
        <f t="shared" si="37"/>
        <v>402000</v>
      </c>
      <c r="AE116" s="5">
        <f t="shared" si="37"/>
        <v>402000</v>
      </c>
      <c r="AF116" s="5">
        <f t="shared" si="37"/>
        <v>21908.3</v>
      </c>
      <c r="AG116" s="85">
        <f t="shared" si="18"/>
        <v>5.4498258706467659</v>
      </c>
    </row>
    <row r="117" spans="1:33">
      <c r="A117" s="1" t="s">
        <v>252</v>
      </c>
      <c r="B117" s="2" t="s">
        <v>7</v>
      </c>
      <c r="C117" s="2" t="s">
        <v>44</v>
      </c>
      <c r="D117" s="2" t="s">
        <v>35</v>
      </c>
      <c r="E117" s="2" t="s">
        <v>178</v>
      </c>
      <c r="F117" s="2"/>
      <c r="G117" s="2"/>
      <c r="H117" s="2"/>
      <c r="I117" s="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28">
        <f t="shared" ref="Y117:AE117" si="38">SUM(Y118:Y123)</f>
        <v>727000</v>
      </c>
      <c r="Z117" s="28">
        <f t="shared" si="38"/>
        <v>22882</v>
      </c>
      <c r="AA117" s="28">
        <f t="shared" si="38"/>
        <v>379118</v>
      </c>
      <c r="AB117" s="28">
        <f t="shared" si="38"/>
        <v>247500</v>
      </c>
      <c r="AC117" s="28">
        <f t="shared" si="38"/>
        <v>77500</v>
      </c>
      <c r="AD117" s="28">
        <f t="shared" si="38"/>
        <v>402000</v>
      </c>
      <c r="AE117" s="28">
        <f t="shared" si="38"/>
        <v>402000</v>
      </c>
      <c r="AF117" s="28">
        <f t="shared" ref="AF117" si="39">SUM(AF118:AF123)</f>
        <v>21908.3</v>
      </c>
      <c r="AG117" s="52">
        <f t="shared" si="18"/>
        <v>5.4498258706467659</v>
      </c>
    </row>
    <row r="118" spans="1:33" hidden="1">
      <c r="A118" s="1" t="s">
        <v>45</v>
      </c>
      <c r="B118" s="2" t="s">
        <v>7</v>
      </c>
      <c r="C118" s="2" t="s">
        <v>44</v>
      </c>
      <c r="D118" s="2" t="s">
        <v>35</v>
      </c>
      <c r="E118" s="2" t="s">
        <v>178</v>
      </c>
      <c r="F118" s="2" t="s">
        <v>95</v>
      </c>
      <c r="G118" s="2" t="s">
        <v>20</v>
      </c>
      <c r="H118" s="2"/>
      <c r="I118" s="2"/>
      <c r="J118" s="6"/>
      <c r="K118" s="6"/>
      <c r="L118" s="6"/>
      <c r="M118" s="6"/>
      <c r="N118" s="6"/>
      <c r="O118" s="6"/>
      <c r="P118" s="6">
        <v>17898</v>
      </c>
      <c r="Q118" s="6">
        <v>19007.669999999998</v>
      </c>
      <c r="R118" s="6">
        <v>20186.150000000001</v>
      </c>
      <c r="S118" s="6"/>
      <c r="T118" s="6"/>
      <c r="U118" s="6"/>
      <c r="V118" s="6">
        <v>17898</v>
      </c>
      <c r="W118" s="6">
        <v>19007.669999999998</v>
      </c>
      <c r="X118" s="6">
        <v>20186.150000000001</v>
      </c>
      <c r="Y118" s="28">
        <f t="shared" ref="Y118:Y123" si="40">SUM(Z118:AC118)</f>
        <v>10000</v>
      </c>
      <c r="Z118" s="62">
        <v>2500</v>
      </c>
      <c r="AA118" s="62">
        <v>2500</v>
      </c>
      <c r="AB118" s="62">
        <v>2500</v>
      </c>
      <c r="AC118" s="62">
        <v>2500</v>
      </c>
      <c r="AD118" s="52">
        <f t="shared" si="21"/>
        <v>5000</v>
      </c>
      <c r="AE118" s="52">
        <f t="shared" ref="AE118:AE123" si="41">Z118+AA118</f>
        <v>5000</v>
      </c>
      <c r="AF118" s="52">
        <v>3758.3</v>
      </c>
      <c r="AG118" s="85">
        <f t="shared" si="18"/>
        <v>75.165999999999997</v>
      </c>
    </row>
    <row r="119" spans="1:33" hidden="1">
      <c r="A119" s="1" t="s">
        <v>156</v>
      </c>
      <c r="B119" s="2" t="s">
        <v>7</v>
      </c>
      <c r="C119" s="2" t="s">
        <v>44</v>
      </c>
      <c r="D119" s="2" t="s">
        <v>35</v>
      </c>
      <c r="E119" s="2" t="s">
        <v>178</v>
      </c>
      <c r="F119" s="2" t="s">
        <v>93</v>
      </c>
      <c r="G119" s="2" t="s">
        <v>22</v>
      </c>
      <c r="H119" s="2" t="s">
        <v>68</v>
      </c>
      <c r="I119" s="2"/>
      <c r="J119" s="6"/>
      <c r="K119" s="6"/>
      <c r="L119" s="6"/>
      <c r="M119" s="6"/>
      <c r="N119" s="6"/>
      <c r="O119" s="6"/>
      <c r="P119" s="6">
        <v>43360</v>
      </c>
      <c r="Q119" s="6">
        <v>43360</v>
      </c>
      <c r="R119" s="6">
        <v>43360</v>
      </c>
      <c r="S119" s="6"/>
      <c r="T119" s="6"/>
      <c r="U119" s="6"/>
      <c r="V119" s="6">
        <v>43360</v>
      </c>
      <c r="W119" s="6">
        <v>43360</v>
      </c>
      <c r="X119" s="6">
        <v>43360</v>
      </c>
      <c r="Y119" s="28">
        <f t="shared" si="40"/>
        <v>40000</v>
      </c>
      <c r="Z119" s="62">
        <v>10000</v>
      </c>
      <c r="AA119" s="62">
        <v>10000</v>
      </c>
      <c r="AB119" s="62">
        <v>10000</v>
      </c>
      <c r="AC119" s="62">
        <v>10000</v>
      </c>
      <c r="AD119" s="52">
        <f t="shared" si="21"/>
        <v>20000</v>
      </c>
      <c r="AE119" s="52">
        <f t="shared" si="41"/>
        <v>20000</v>
      </c>
      <c r="AF119" s="52"/>
      <c r="AG119" s="85">
        <f t="shared" si="18"/>
        <v>0</v>
      </c>
    </row>
    <row r="120" spans="1:33" hidden="1">
      <c r="A120" s="1" t="s">
        <v>14</v>
      </c>
      <c r="B120" s="2" t="s">
        <v>7</v>
      </c>
      <c r="C120" s="2" t="s">
        <v>44</v>
      </c>
      <c r="D120" s="2" t="s">
        <v>35</v>
      </c>
      <c r="E120" s="2" t="s">
        <v>178</v>
      </c>
      <c r="F120" s="2" t="s">
        <v>93</v>
      </c>
      <c r="G120" s="2" t="s">
        <v>27</v>
      </c>
      <c r="H120" s="2" t="s">
        <v>84</v>
      </c>
      <c r="I120" s="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28">
        <f t="shared" si="40"/>
        <v>30000</v>
      </c>
      <c r="Z120" s="62">
        <v>6000</v>
      </c>
      <c r="AA120" s="62">
        <v>4000</v>
      </c>
      <c r="AB120" s="62">
        <v>10000</v>
      </c>
      <c r="AC120" s="62">
        <v>10000</v>
      </c>
      <c r="AD120" s="52">
        <f t="shared" si="21"/>
        <v>10000</v>
      </c>
      <c r="AE120" s="52">
        <f t="shared" si="41"/>
        <v>10000</v>
      </c>
      <c r="AF120" s="52">
        <v>9900</v>
      </c>
      <c r="AG120" s="85">
        <f t="shared" si="18"/>
        <v>99</v>
      </c>
    </row>
    <row r="121" spans="1:33" hidden="1">
      <c r="A121" s="1" t="s">
        <v>11</v>
      </c>
      <c r="B121" s="2" t="s">
        <v>7</v>
      </c>
      <c r="C121" s="2" t="s">
        <v>44</v>
      </c>
      <c r="D121" s="2" t="s">
        <v>35</v>
      </c>
      <c r="E121" s="2" t="s">
        <v>178</v>
      </c>
      <c r="F121" s="2" t="s">
        <v>93</v>
      </c>
      <c r="G121" s="2" t="s">
        <v>23</v>
      </c>
      <c r="H121" s="2" t="s">
        <v>86</v>
      </c>
      <c r="I121" s="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28">
        <f t="shared" si="40"/>
        <v>427000</v>
      </c>
      <c r="Z121" s="62"/>
      <c r="AA121" s="62">
        <v>257000</v>
      </c>
      <c r="AB121" s="62">
        <v>170000</v>
      </c>
      <c r="AC121" s="62"/>
      <c r="AD121" s="52">
        <f t="shared" si="21"/>
        <v>257000</v>
      </c>
      <c r="AE121" s="52">
        <f t="shared" si="41"/>
        <v>257000</v>
      </c>
      <c r="AF121" s="52"/>
      <c r="AG121" s="85">
        <f t="shared" si="18"/>
        <v>0</v>
      </c>
    </row>
    <row r="122" spans="1:33" hidden="1">
      <c r="A122" s="1" t="s">
        <v>172</v>
      </c>
      <c r="B122" s="2" t="s">
        <v>7</v>
      </c>
      <c r="C122" s="2" t="s">
        <v>44</v>
      </c>
      <c r="D122" s="2" t="s">
        <v>35</v>
      </c>
      <c r="E122" s="2" t="s">
        <v>178</v>
      </c>
      <c r="F122" s="2" t="s">
        <v>93</v>
      </c>
      <c r="G122" s="2" t="s">
        <v>24</v>
      </c>
      <c r="H122" s="2" t="s">
        <v>87</v>
      </c>
      <c r="I122" s="2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28">
        <f t="shared" si="40"/>
        <v>165000</v>
      </c>
      <c r="Z122" s="62"/>
      <c r="AA122" s="62">
        <v>55000</v>
      </c>
      <c r="AB122" s="62">
        <v>55000</v>
      </c>
      <c r="AC122" s="62">
        <v>55000</v>
      </c>
      <c r="AD122" s="52">
        <f t="shared" si="21"/>
        <v>55000</v>
      </c>
      <c r="AE122" s="52">
        <f t="shared" si="41"/>
        <v>55000</v>
      </c>
      <c r="AF122" s="52"/>
      <c r="AG122" s="85">
        <f t="shared" si="18"/>
        <v>0</v>
      </c>
    </row>
    <row r="123" spans="1:33" hidden="1">
      <c r="A123" s="1" t="s">
        <v>12</v>
      </c>
      <c r="B123" s="2" t="s">
        <v>7</v>
      </c>
      <c r="C123" s="2" t="s">
        <v>44</v>
      </c>
      <c r="D123" s="2" t="s">
        <v>35</v>
      </c>
      <c r="E123" s="2" t="s">
        <v>178</v>
      </c>
      <c r="F123" s="2" t="s">
        <v>93</v>
      </c>
      <c r="G123" s="2" t="s">
        <v>24</v>
      </c>
      <c r="H123" s="2" t="s">
        <v>69</v>
      </c>
      <c r="I123" s="2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28">
        <f t="shared" si="40"/>
        <v>55000</v>
      </c>
      <c r="Z123" s="62">
        <v>4382</v>
      </c>
      <c r="AA123" s="62">
        <v>50618</v>
      </c>
      <c r="AB123" s="62"/>
      <c r="AC123" s="62"/>
      <c r="AD123" s="52">
        <f t="shared" si="21"/>
        <v>55000</v>
      </c>
      <c r="AE123" s="52">
        <f t="shared" si="41"/>
        <v>55000</v>
      </c>
      <c r="AF123" s="52">
        <v>8250</v>
      </c>
      <c r="AG123" s="85">
        <f t="shared" si="18"/>
        <v>15</v>
      </c>
    </row>
    <row r="124" spans="1:33">
      <c r="A124" s="3" t="s">
        <v>253</v>
      </c>
      <c r="B124" s="4" t="s">
        <v>7</v>
      </c>
      <c r="C124" s="4" t="s">
        <v>44</v>
      </c>
      <c r="D124" s="4" t="s">
        <v>47</v>
      </c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>Y125</f>
        <v>228000</v>
      </c>
      <c r="Z124" s="5">
        <f t="shared" ref="Z124:AF125" si="42">Z125</f>
        <v>58460</v>
      </c>
      <c r="AA124" s="39">
        <f t="shared" si="42"/>
        <v>62358</v>
      </c>
      <c r="AB124" s="39">
        <f t="shared" si="42"/>
        <v>54560</v>
      </c>
      <c r="AC124" s="5">
        <f t="shared" si="42"/>
        <v>52622</v>
      </c>
      <c r="AD124" s="5">
        <f t="shared" si="42"/>
        <v>120818</v>
      </c>
      <c r="AE124" s="5">
        <f t="shared" si="42"/>
        <v>120818</v>
      </c>
      <c r="AF124" s="5">
        <f t="shared" si="42"/>
        <v>85128.29</v>
      </c>
      <c r="AG124" s="85">
        <f t="shared" si="18"/>
        <v>70.459939744077857</v>
      </c>
    </row>
    <row r="125" spans="1:33">
      <c r="A125" s="1" t="s">
        <v>254</v>
      </c>
      <c r="B125" s="2" t="s">
        <v>7</v>
      </c>
      <c r="C125" s="2" t="s">
        <v>44</v>
      </c>
      <c r="D125" s="2" t="s">
        <v>47</v>
      </c>
      <c r="E125" s="2" t="s">
        <v>226</v>
      </c>
      <c r="F125" s="2"/>
      <c r="G125" s="2"/>
      <c r="H125" s="2"/>
      <c r="I125" s="2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>
        <f>Y126</f>
        <v>228000</v>
      </c>
      <c r="Z125" s="6">
        <f t="shared" si="42"/>
        <v>58460</v>
      </c>
      <c r="AA125" s="28">
        <f t="shared" si="42"/>
        <v>62358</v>
      </c>
      <c r="AB125" s="28">
        <f t="shared" si="42"/>
        <v>54560</v>
      </c>
      <c r="AC125" s="6">
        <f t="shared" si="42"/>
        <v>52622</v>
      </c>
      <c r="AD125" s="6">
        <f t="shared" si="42"/>
        <v>120818</v>
      </c>
      <c r="AE125" s="6">
        <f t="shared" si="42"/>
        <v>120818</v>
      </c>
      <c r="AF125" s="6">
        <f t="shared" si="42"/>
        <v>85128.29</v>
      </c>
      <c r="AG125" s="52">
        <f t="shared" si="18"/>
        <v>70.459939744077857</v>
      </c>
    </row>
    <row r="126" spans="1:33" hidden="1">
      <c r="A126" s="1" t="s">
        <v>156</v>
      </c>
      <c r="B126" s="2" t="s">
        <v>7</v>
      </c>
      <c r="C126" s="2" t="s">
        <v>44</v>
      </c>
      <c r="D126" s="2" t="s">
        <v>47</v>
      </c>
      <c r="E126" s="2" t="s">
        <v>226</v>
      </c>
      <c r="F126" s="2" t="s">
        <v>93</v>
      </c>
      <c r="G126" s="2" t="s">
        <v>22</v>
      </c>
      <c r="H126" s="2" t="s">
        <v>227</v>
      </c>
      <c r="I126" s="2"/>
      <c r="J126" s="6"/>
      <c r="K126" s="6"/>
      <c r="L126" s="6"/>
      <c r="M126" s="6"/>
      <c r="N126" s="6"/>
      <c r="O126" s="6"/>
      <c r="P126" s="6">
        <v>144000</v>
      </c>
      <c r="Q126" s="6">
        <v>144000</v>
      </c>
      <c r="R126" s="6">
        <v>144000</v>
      </c>
      <c r="S126" s="6"/>
      <c r="T126" s="6"/>
      <c r="U126" s="6"/>
      <c r="V126" s="6">
        <v>144000</v>
      </c>
      <c r="W126" s="6">
        <v>144000</v>
      </c>
      <c r="X126" s="6">
        <v>144000</v>
      </c>
      <c r="Y126" s="6">
        <v>228000</v>
      </c>
      <c r="Z126" s="52">
        <v>58460</v>
      </c>
      <c r="AA126" s="62">
        <v>62358</v>
      </c>
      <c r="AB126" s="62">
        <v>54560</v>
      </c>
      <c r="AC126" s="52">
        <v>52622</v>
      </c>
      <c r="AD126" s="52">
        <f t="shared" si="21"/>
        <v>120818</v>
      </c>
      <c r="AE126" s="52">
        <f>Z126+AA126</f>
        <v>120818</v>
      </c>
      <c r="AF126" s="52">
        <v>85128.29</v>
      </c>
      <c r="AG126" s="85">
        <f t="shared" si="18"/>
        <v>70.459939744077857</v>
      </c>
    </row>
    <row r="127" spans="1:33">
      <c r="A127" s="3" t="s">
        <v>230</v>
      </c>
      <c r="B127" s="4" t="s">
        <v>7</v>
      </c>
      <c r="C127" s="4" t="s">
        <v>44</v>
      </c>
      <c r="D127" s="4" t="s">
        <v>29</v>
      </c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ref="Y127:AF127" si="43">Y128</f>
        <v>1008496.0000000001</v>
      </c>
      <c r="Z127" s="5">
        <f t="shared" si="43"/>
        <v>100094.98</v>
      </c>
      <c r="AA127" s="39">
        <f t="shared" si="43"/>
        <v>408754.98</v>
      </c>
      <c r="AB127" s="39">
        <f t="shared" si="43"/>
        <v>254284</v>
      </c>
      <c r="AC127" s="5">
        <f t="shared" si="43"/>
        <v>245362.04</v>
      </c>
      <c r="AD127" s="5">
        <f t="shared" si="43"/>
        <v>508849.96</v>
      </c>
      <c r="AE127" s="5">
        <f t="shared" si="43"/>
        <v>508849.96</v>
      </c>
      <c r="AF127" s="5">
        <f t="shared" si="43"/>
        <v>258098.3</v>
      </c>
      <c r="AG127" s="85">
        <f t="shared" si="18"/>
        <v>50.721886663801641</v>
      </c>
    </row>
    <row r="128" spans="1:33" ht="39.6">
      <c r="A128" s="1" t="s">
        <v>255</v>
      </c>
      <c r="B128" s="2" t="s">
        <v>7</v>
      </c>
      <c r="C128" s="2" t="s">
        <v>44</v>
      </c>
      <c r="D128" s="2" t="s">
        <v>29</v>
      </c>
      <c r="E128" s="2" t="s">
        <v>179</v>
      </c>
      <c r="F128" s="2"/>
      <c r="G128" s="2"/>
      <c r="H128" s="2"/>
      <c r="I128" s="2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>
        <f t="shared" ref="Y128:AE128" si="44">SUM(Y129:Y135)</f>
        <v>1008496.0000000001</v>
      </c>
      <c r="Z128" s="6">
        <f t="shared" si="44"/>
        <v>100094.98</v>
      </c>
      <c r="AA128" s="28">
        <f t="shared" si="44"/>
        <v>408754.98</v>
      </c>
      <c r="AB128" s="28">
        <f t="shared" si="44"/>
        <v>254284</v>
      </c>
      <c r="AC128" s="6">
        <f t="shared" si="44"/>
        <v>245362.04</v>
      </c>
      <c r="AD128" s="6">
        <f t="shared" si="44"/>
        <v>508849.96</v>
      </c>
      <c r="AE128" s="6">
        <f t="shared" si="44"/>
        <v>508849.96</v>
      </c>
      <c r="AF128" s="6">
        <f t="shared" ref="AF128" si="45">SUM(AF129:AF135)</f>
        <v>258098.3</v>
      </c>
      <c r="AG128" s="52">
        <f t="shared" si="18"/>
        <v>50.721886663801641</v>
      </c>
    </row>
    <row r="129" spans="1:33" hidden="1">
      <c r="A129" s="1" t="s">
        <v>45</v>
      </c>
      <c r="B129" s="2" t="s">
        <v>7</v>
      </c>
      <c r="C129" s="2" t="s">
        <v>44</v>
      </c>
      <c r="D129" s="2" t="s">
        <v>29</v>
      </c>
      <c r="E129" s="2" t="s">
        <v>179</v>
      </c>
      <c r="F129" s="2" t="s">
        <v>95</v>
      </c>
      <c r="G129" s="2" t="s">
        <v>20</v>
      </c>
      <c r="H129" s="2"/>
      <c r="I129" s="2"/>
      <c r="J129" s="6"/>
      <c r="K129" s="6"/>
      <c r="L129" s="6"/>
      <c r="M129" s="6"/>
      <c r="N129" s="6"/>
      <c r="O129" s="6"/>
      <c r="P129" s="6">
        <v>8496</v>
      </c>
      <c r="Q129" s="6">
        <v>9022.75</v>
      </c>
      <c r="R129" s="6">
        <v>9582.16</v>
      </c>
      <c r="S129" s="6"/>
      <c r="T129" s="6"/>
      <c r="U129" s="6"/>
      <c r="V129" s="6">
        <v>8496</v>
      </c>
      <c r="W129" s="6">
        <v>9022.75</v>
      </c>
      <c r="X129" s="6">
        <v>9582.16</v>
      </c>
      <c r="Y129" s="28">
        <f t="shared" ref="Y129:Y135" si="46">SUM(Z129:AC129)</f>
        <v>9019.92</v>
      </c>
      <c r="Z129" s="62">
        <v>2254.98</v>
      </c>
      <c r="AA129" s="62">
        <v>2254.98</v>
      </c>
      <c r="AB129" s="62">
        <v>2254.98</v>
      </c>
      <c r="AC129" s="62">
        <v>2254.98</v>
      </c>
      <c r="AD129" s="52">
        <f t="shared" si="21"/>
        <v>4509.96</v>
      </c>
      <c r="AE129" s="52">
        <f t="shared" ref="AE129:AE135" si="47">Z129+AA129</f>
        <v>4509.96</v>
      </c>
      <c r="AF129" s="52">
        <v>3758.3</v>
      </c>
      <c r="AG129" s="85">
        <f t="shared" si="18"/>
        <v>83.333333333333343</v>
      </c>
    </row>
    <row r="130" spans="1:33" hidden="1">
      <c r="A130" s="1" t="s">
        <v>11</v>
      </c>
      <c r="B130" s="2" t="s">
        <v>7</v>
      </c>
      <c r="C130" s="2" t="s">
        <v>44</v>
      </c>
      <c r="D130" s="2" t="s">
        <v>29</v>
      </c>
      <c r="E130" s="2" t="s">
        <v>179</v>
      </c>
      <c r="F130" s="2" t="s">
        <v>95</v>
      </c>
      <c r="G130" s="2" t="s">
        <v>23</v>
      </c>
      <c r="H130" s="2" t="s">
        <v>86</v>
      </c>
      <c r="I130" s="2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28">
        <f t="shared" si="46"/>
        <v>97840</v>
      </c>
      <c r="Z130" s="62">
        <v>97840</v>
      </c>
      <c r="AA130" s="62"/>
      <c r="AB130" s="62"/>
      <c r="AC130" s="62"/>
      <c r="AD130" s="52">
        <f t="shared" si="21"/>
        <v>97840</v>
      </c>
      <c r="AE130" s="52">
        <f t="shared" si="47"/>
        <v>97840</v>
      </c>
      <c r="AF130" s="52">
        <v>97840</v>
      </c>
      <c r="AG130" s="85">
        <f t="shared" si="18"/>
        <v>100</v>
      </c>
    </row>
    <row r="131" spans="1:33" hidden="1">
      <c r="A131" s="1" t="s">
        <v>10</v>
      </c>
      <c r="B131" s="2" t="s">
        <v>7</v>
      </c>
      <c r="C131" s="2" t="s">
        <v>44</v>
      </c>
      <c r="D131" s="2" t="s">
        <v>29</v>
      </c>
      <c r="E131" s="2" t="s">
        <v>179</v>
      </c>
      <c r="F131" s="2" t="s">
        <v>93</v>
      </c>
      <c r="G131" s="2" t="s">
        <v>21</v>
      </c>
      <c r="H131" s="2" t="s">
        <v>71</v>
      </c>
      <c r="I131" s="2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28">
        <f t="shared" si="46"/>
        <v>0</v>
      </c>
      <c r="Z131" s="62"/>
      <c r="AA131" s="62">
        <v>0</v>
      </c>
      <c r="AB131" s="62">
        <v>0</v>
      </c>
      <c r="AC131" s="62"/>
      <c r="AD131" s="52">
        <f t="shared" si="21"/>
        <v>0</v>
      </c>
      <c r="AE131" s="52">
        <f t="shared" si="47"/>
        <v>0</v>
      </c>
      <c r="AF131" s="52"/>
      <c r="AG131" s="85" t="e">
        <f t="shared" si="18"/>
        <v>#DIV/0!</v>
      </c>
    </row>
    <row r="132" spans="1:33" hidden="1">
      <c r="A132" s="1" t="s">
        <v>156</v>
      </c>
      <c r="B132" s="2" t="s">
        <v>7</v>
      </c>
      <c r="C132" s="2" t="s">
        <v>44</v>
      </c>
      <c r="D132" s="2" t="s">
        <v>29</v>
      </c>
      <c r="E132" s="2" t="s">
        <v>179</v>
      </c>
      <c r="F132" s="2" t="s">
        <v>93</v>
      </c>
      <c r="G132" s="2" t="s">
        <v>22</v>
      </c>
      <c r="H132" s="2" t="s">
        <v>68</v>
      </c>
      <c r="I132" s="2"/>
      <c r="J132" s="6"/>
      <c r="K132" s="6"/>
      <c r="L132" s="6"/>
      <c r="M132" s="6"/>
      <c r="N132" s="6"/>
      <c r="O132" s="6"/>
      <c r="P132" s="6">
        <v>1000000</v>
      </c>
      <c r="Q132" s="6">
        <v>1062000</v>
      </c>
      <c r="R132" s="6">
        <v>1127844</v>
      </c>
      <c r="S132" s="6"/>
      <c r="T132" s="6"/>
      <c r="U132" s="6"/>
      <c r="V132" s="6">
        <v>1000000</v>
      </c>
      <c r="W132" s="6">
        <v>1062000</v>
      </c>
      <c r="X132" s="6">
        <v>1127844</v>
      </c>
      <c r="Y132" s="28">
        <f t="shared" si="46"/>
        <v>545136.08000000007</v>
      </c>
      <c r="Z132" s="62"/>
      <c r="AA132" s="62">
        <v>150000</v>
      </c>
      <c r="AB132" s="62">
        <v>152029.01999999999</v>
      </c>
      <c r="AC132" s="62">
        <v>243107.06</v>
      </c>
      <c r="AD132" s="52">
        <f t="shared" si="21"/>
        <v>150000</v>
      </c>
      <c r="AE132" s="52">
        <f t="shared" si="47"/>
        <v>150000</v>
      </c>
      <c r="AF132" s="52"/>
      <c r="AG132" s="85">
        <f t="shared" si="18"/>
        <v>0</v>
      </c>
    </row>
    <row r="133" spans="1:33" hidden="1">
      <c r="A133" s="1" t="s">
        <v>11</v>
      </c>
      <c r="B133" s="2" t="s">
        <v>7</v>
      </c>
      <c r="C133" s="2" t="s">
        <v>44</v>
      </c>
      <c r="D133" s="2" t="s">
        <v>29</v>
      </c>
      <c r="E133" s="2" t="s">
        <v>179</v>
      </c>
      <c r="F133" s="2" t="s">
        <v>93</v>
      </c>
      <c r="G133" s="2" t="s">
        <v>23</v>
      </c>
      <c r="H133" s="2" t="s">
        <v>86</v>
      </c>
      <c r="I133" s="2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28">
        <f t="shared" si="46"/>
        <v>143100</v>
      </c>
      <c r="Z133" s="62"/>
      <c r="AA133" s="62">
        <v>143100</v>
      </c>
      <c r="AB133" s="62"/>
      <c r="AC133" s="62"/>
      <c r="AD133" s="52">
        <f t="shared" si="21"/>
        <v>143100</v>
      </c>
      <c r="AE133" s="52">
        <f t="shared" si="47"/>
        <v>143100</v>
      </c>
      <c r="AF133" s="52">
        <v>143100</v>
      </c>
      <c r="AG133" s="85">
        <f t="shared" si="18"/>
        <v>100</v>
      </c>
    </row>
    <row r="134" spans="1:33" hidden="1">
      <c r="A134" s="1" t="s">
        <v>12</v>
      </c>
      <c r="B134" s="2" t="s">
        <v>7</v>
      </c>
      <c r="C134" s="2" t="s">
        <v>44</v>
      </c>
      <c r="D134" s="2" t="s">
        <v>29</v>
      </c>
      <c r="E134" s="2" t="s">
        <v>179</v>
      </c>
      <c r="F134" s="2" t="s">
        <v>93</v>
      </c>
      <c r="G134" s="2" t="s">
        <v>24</v>
      </c>
      <c r="H134" s="2" t="s">
        <v>327</v>
      </c>
      <c r="I134" s="2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28">
        <f t="shared" si="46"/>
        <v>200000</v>
      </c>
      <c r="Z134" s="62"/>
      <c r="AA134" s="62">
        <v>100000</v>
      </c>
      <c r="AB134" s="62">
        <v>100000</v>
      </c>
      <c r="AC134" s="62"/>
      <c r="AD134" s="52">
        <f t="shared" si="21"/>
        <v>100000</v>
      </c>
      <c r="AE134" s="52">
        <f t="shared" si="47"/>
        <v>100000</v>
      </c>
      <c r="AF134" s="52"/>
      <c r="AG134" s="85">
        <f t="shared" si="18"/>
        <v>0</v>
      </c>
    </row>
    <row r="135" spans="1:33" hidden="1">
      <c r="A135" s="1" t="s">
        <v>12</v>
      </c>
      <c r="B135" s="2" t="s">
        <v>7</v>
      </c>
      <c r="C135" s="2" t="s">
        <v>44</v>
      </c>
      <c r="D135" s="2" t="s">
        <v>29</v>
      </c>
      <c r="E135" s="2" t="s">
        <v>179</v>
      </c>
      <c r="F135" s="2" t="s">
        <v>93</v>
      </c>
      <c r="G135" s="2" t="s">
        <v>24</v>
      </c>
      <c r="H135" s="2" t="s">
        <v>69</v>
      </c>
      <c r="I135" s="2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28">
        <f t="shared" si="46"/>
        <v>13400</v>
      </c>
      <c r="Z135" s="62"/>
      <c r="AA135" s="62">
        <v>13400</v>
      </c>
      <c r="AB135" s="62"/>
      <c r="AC135" s="62"/>
      <c r="AD135" s="52">
        <f t="shared" si="21"/>
        <v>13400</v>
      </c>
      <c r="AE135" s="52">
        <f t="shared" si="47"/>
        <v>13400</v>
      </c>
      <c r="AF135" s="52">
        <v>13400</v>
      </c>
      <c r="AG135" s="85">
        <f t="shared" si="18"/>
        <v>100</v>
      </c>
    </row>
    <row r="136" spans="1:33">
      <c r="A136" s="3" t="s">
        <v>210</v>
      </c>
      <c r="B136" s="4" t="s">
        <v>7</v>
      </c>
      <c r="C136" s="4" t="s">
        <v>47</v>
      </c>
      <c r="D136" s="4" t="s">
        <v>209</v>
      </c>
      <c r="E136" s="4"/>
      <c r="F136" s="4"/>
      <c r="G136" s="4"/>
      <c r="H136" s="4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ref="Y136:AE136" si="48">Y137+Y143+Y152+Y155</f>
        <v>42932211.07</v>
      </c>
      <c r="Z136" s="5">
        <f t="shared" si="48"/>
        <v>10335763.5</v>
      </c>
      <c r="AA136" s="39">
        <f t="shared" si="48"/>
        <v>3566851.17</v>
      </c>
      <c r="AB136" s="39">
        <f t="shared" si="48"/>
        <v>16497730.109999999</v>
      </c>
      <c r="AC136" s="5">
        <f t="shared" si="48"/>
        <v>12531866.289999999</v>
      </c>
      <c r="AD136" s="5">
        <f t="shared" si="48"/>
        <v>13786514.67</v>
      </c>
      <c r="AE136" s="5">
        <f t="shared" si="48"/>
        <v>13902614.67</v>
      </c>
      <c r="AF136" s="5">
        <f t="shared" ref="AF136" si="49">AF137+AF143+AF152+AF155</f>
        <v>11628940.969999999</v>
      </c>
      <c r="AG136" s="85">
        <f t="shared" si="18"/>
        <v>83.64571158757434</v>
      </c>
    </row>
    <row r="137" spans="1:33">
      <c r="A137" s="3" t="s">
        <v>231</v>
      </c>
      <c r="B137" s="4" t="s">
        <v>7</v>
      </c>
      <c r="C137" s="4" t="s">
        <v>47</v>
      </c>
      <c r="D137" s="4" t="s">
        <v>57</v>
      </c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ref="Y137:AF137" si="50">Y138</f>
        <v>11632012</v>
      </c>
      <c r="Z137" s="5">
        <f t="shared" si="50"/>
        <v>8040000</v>
      </c>
      <c r="AA137" s="39">
        <f t="shared" si="50"/>
        <v>1092012</v>
      </c>
      <c r="AB137" s="39">
        <f t="shared" si="50"/>
        <v>2500000</v>
      </c>
      <c r="AC137" s="5">
        <f t="shared" si="50"/>
        <v>0</v>
      </c>
      <c r="AD137" s="5">
        <f t="shared" si="50"/>
        <v>9015912</v>
      </c>
      <c r="AE137" s="5">
        <f t="shared" si="50"/>
        <v>9132012</v>
      </c>
      <c r="AF137" s="5">
        <f t="shared" si="50"/>
        <v>8295012</v>
      </c>
      <c r="AG137" s="85">
        <f t="shared" si="18"/>
        <v>90.83444042780495</v>
      </c>
    </row>
    <row r="138" spans="1:33" ht="26.4">
      <c r="A138" s="1" t="s">
        <v>256</v>
      </c>
      <c r="B138" s="2" t="s">
        <v>7</v>
      </c>
      <c r="C138" s="2" t="s">
        <v>47</v>
      </c>
      <c r="D138" s="2" t="s">
        <v>57</v>
      </c>
      <c r="E138" s="2" t="s">
        <v>180</v>
      </c>
      <c r="F138" s="2"/>
      <c r="G138" s="2"/>
      <c r="H138" s="2"/>
      <c r="I138" s="2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>
        <f t="shared" ref="Y138:AE138" si="51">SUM(Y139:Y142)</f>
        <v>11632012</v>
      </c>
      <c r="Z138" s="6">
        <f t="shared" si="51"/>
        <v>8040000</v>
      </c>
      <c r="AA138" s="6">
        <f t="shared" si="51"/>
        <v>1092012</v>
      </c>
      <c r="AB138" s="6">
        <f t="shared" si="51"/>
        <v>2500000</v>
      </c>
      <c r="AC138" s="6">
        <f t="shared" si="51"/>
        <v>0</v>
      </c>
      <c r="AD138" s="6">
        <f t="shared" si="51"/>
        <v>9015912</v>
      </c>
      <c r="AE138" s="6">
        <f t="shared" si="51"/>
        <v>9132012</v>
      </c>
      <c r="AF138" s="6">
        <f t="shared" ref="AF138" si="52">SUM(AF139:AF142)</f>
        <v>8295012</v>
      </c>
      <c r="AG138" s="52">
        <f t="shared" si="18"/>
        <v>90.83444042780495</v>
      </c>
    </row>
    <row r="139" spans="1:33" hidden="1">
      <c r="A139" s="1" t="s">
        <v>10</v>
      </c>
      <c r="B139" s="2" t="s">
        <v>7</v>
      </c>
      <c r="C139" s="2" t="s">
        <v>47</v>
      </c>
      <c r="D139" s="2" t="s">
        <v>57</v>
      </c>
      <c r="E139" s="2" t="s">
        <v>180</v>
      </c>
      <c r="F139" s="2" t="s">
        <v>93</v>
      </c>
      <c r="G139" s="2" t="s">
        <v>21</v>
      </c>
      <c r="H139" s="2" t="s">
        <v>71</v>
      </c>
      <c r="I139" s="2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>
        <f>SUM(Z139:AC139)</f>
        <v>190000</v>
      </c>
      <c r="Z139" s="6">
        <v>190000</v>
      </c>
      <c r="AA139" s="28"/>
      <c r="AB139" s="28"/>
      <c r="AC139" s="6"/>
      <c r="AD139" s="52">
        <f t="shared" si="21"/>
        <v>190000</v>
      </c>
      <c r="AE139" s="52">
        <f>Z139+AA139</f>
        <v>190000</v>
      </c>
      <c r="AF139" s="52">
        <v>190000</v>
      </c>
      <c r="AG139" s="85">
        <f t="shared" ref="AG139:AG202" si="53">AF139/AE139*100</f>
        <v>100</v>
      </c>
    </row>
    <row r="140" spans="1:33" hidden="1">
      <c r="A140" s="1" t="s">
        <v>12</v>
      </c>
      <c r="B140" s="2" t="s">
        <v>7</v>
      </c>
      <c r="C140" s="2" t="s">
        <v>47</v>
      </c>
      <c r="D140" s="2" t="s">
        <v>57</v>
      </c>
      <c r="E140" s="2" t="s">
        <v>180</v>
      </c>
      <c r="F140" s="2" t="s">
        <v>93</v>
      </c>
      <c r="G140" s="2" t="s">
        <v>24</v>
      </c>
      <c r="H140" s="2" t="s">
        <v>69</v>
      </c>
      <c r="I140" s="2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>
        <f>SUM(Z140:AC140)</f>
        <v>116100</v>
      </c>
      <c r="Z140" s="6"/>
      <c r="AA140" s="28">
        <v>116100</v>
      </c>
      <c r="AB140" s="28"/>
      <c r="AC140" s="6"/>
      <c r="AD140" s="52"/>
      <c r="AE140" s="52">
        <f>Z140+AA140</f>
        <v>116100</v>
      </c>
      <c r="AF140" s="52">
        <v>116100</v>
      </c>
      <c r="AG140" s="85">
        <f t="shared" si="53"/>
        <v>100</v>
      </c>
    </row>
    <row r="141" spans="1:33" hidden="1">
      <c r="A141" s="1" t="s">
        <v>160</v>
      </c>
      <c r="B141" s="2" t="s">
        <v>7</v>
      </c>
      <c r="C141" s="2" t="s">
        <v>47</v>
      </c>
      <c r="D141" s="2" t="s">
        <v>57</v>
      </c>
      <c r="E141" s="2" t="s">
        <v>180</v>
      </c>
      <c r="F141" s="2" t="s">
        <v>93</v>
      </c>
      <c r="G141" s="2" t="s">
        <v>23</v>
      </c>
      <c r="H141" s="2" t="s">
        <v>86</v>
      </c>
      <c r="I141" s="2"/>
      <c r="J141" s="6"/>
      <c r="K141" s="6"/>
      <c r="L141" s="6"/>
      <c r="M141" s="6"/>
      <c r="N141" s="6"/>
      <c r="O141" s="6"/>
      <c r="P141" s="6"/>
      <c r="Q141" s="6">
        <v>3000000</v>
      </c>
      <c r="R141" s="6">
        <v>3000000</v>
      </c>
      <c r="S141" s="6"/>
      <c r="T141" s="6"/>
      <c r="U141" s="6"/>
      <c r="V141" s="6"/>
      <c r="W141" s="6">
        <v>3000000</v>
      </c>
      <c r="X141" s="6">
        <v>3000000</v>
      </c>
      <c r="Y141" s="6">
        <f>SUM(Z141:AC141)</f>
        <v>11048000</v>
      </c>
      <c r="Z141" s="52">
        <v>7700000</v>
      </c>
      <c r="AA141" s="62">
        <v>848000</v>
      </c>
      <c r="AB141" s="62">
        <v>2500000</v>
      </c>
      <c r="AC141" s="52"/>
      <c r="AD141" s="52">
        <f t="shared" si="21"/>
        <v>8548000</v>
      </c>
      <c r="AE141" s="52">
        <f>Z141+AA141</f>
        <v>8548000</v>
      </c>
      <c r="AF141" s="52">
        <v>7711000</v>
      </c>
      <c r="AG141" s="85">
        <f t="shared" si="53"/>
        <v>90.208235844642033</v>
      </c>
    </row>
    <row r="142" spans="1:33" hidden="1">
      <c r="A142" s="1" t="s">
        <v>332</v>
      </c>
      <c r="B142" s="2" t="s">
        <v>7</v>
      </c>
      <c r="C142" s="2" t="s">
        <v>47</v>
      </c>
      <c r="D142" s="2" t="s">
        <v>57</v>
      </c>
      <c r="E142" s="2" t="s">
        <v>180</v>
      </c>
      <c r="F142" s="2" t="s">
        <v>93</v>
      </c>
      <c r="G142" s="2" t="s">
        <v>23</v>
      </c>
      <c r="H142" s="2" t="s">
        <v>333</v>
      </c>
      <c r="I142" s="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>
        <f>SUM(Z142:AC142)</f>
        <v>277912</v>
      </c>
      <c r="Z142" s="52">
        <v>150000</v>
      </c>
      <c r="AA142" s="62">
        <v>127912</v>
      </c>
      <c r="AB142" s="62"/>
      <c r="AC142" s="52"/>
      <c r="AD142" s="52">
        <f t="shared" si="21"/>
        <v>277912</v>
      </c>
      <c r="AE142" s="52">
        <f>Z142+AA142</f>
        <v>277912</v>
      </c>
      <c r="AF142" s="52">
        <v>277912</v>
      </c>
      <c r="AG142" s="85">
        <f t="shared" si="53"/>
        <v>100</v>
      </c>
    </row>
    <row r="143" spans="1:33">
      <c r="A143" s="3" t="s">
        <v>232</v>
      </c>
      <c r="B143" s="4" t="s">
        <v>7</v>
      </c>
      <c r="C143" s="4" t="s">
        <v>47</v>
      </c>
      <c r="D143" s="4" t="s">
        <v>29</v>
      </c>
      <c r="E143" s="4"/>
      <c r="F143" s="4"/>
      <c r="G143" s="4"/>
      <c r="H143" s="4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ref="Y143:AF143" si="54">Y144</f>
        <v>28143488.449999999</v>
      </c>
      <c r="Z143" s="5">
        <f t="shared" si="54"/>
        <v>1340046.45</v>
      </c>
      <c r="AA143" s="39">
        <f t="shared" si="54"/>
        <v>2179000</v>
      </c>
      <c r="AB143" s="39">
        <f t="shared" si="54"/>
        <v>12756642</v>
      </c>
      <c r="AC143" s="5">
        <f t="shared" si="54"/>
        <v>11867800</v>
      </c>
      <c r="AD143" s="5">
        <f t="shared" si="54"/>
        <v>3519046.45</v>
      </c>
      <c r="AE143" s="5">
        <f t="shared" si="54"/>
        <v>3519046.45</v>
      </c>
      <c r="AF143" s="5">
        <f t="shared" si="54"/>
        <v>2331555.5299999998</v>
      </c>
      <c r="AG143" s="85">
        <f t="shared" si="53"/>
        <v>66.255321239081681</v>
      </c>
    </row>
    <row r="144" spans="1:33" ht="26.4">
      <c r="A144" s="1" t="s">
        <v>257</v>
      </c>
      <c r="B144" s="2" t="s">
        <v>7</v>
      </c>
      <c r="C144" s="2" t="s">
        <v>47</v>
      </c>
      <c r="D144" s="2" t="s">
        <v>29</v>
      </c>
      <c r="E144" s="2" t="s">
        <v>181</v>
      </c>
      <c r="F144" s="2"/>
      <c r="G144" s="2"/>
      <c r="H144" s="2"/>
      <c r="I144" s="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>
        <f t="shared" ref="Y144:AE144" si="55">SUM(Y145:Y151)</f>
        <v>28143488.449999999</v>
      </c>
      <c r="Z144" s="6">
        <f t="shared" si="55"/>
        <v>1340046.45</v>
      </c>
      <c r="AA144" s="28">
        <f t="shared" si="55"/>
        <v>2179000</v>
      </c>
      <c r="AB144" s="28">
        <f t="shared" si="55"/>
        <v>12756642</v>
      </c>
      <c r="AC144" s="6">
        <f t="shared" si="55"/>
        <v>11867800</v>
      </c>
      <c r="AD144" s="6">
        <f t="shared" si="55"/>
        <v>3519046.45</v>
      </c>
      <c r="AE144" s="6">
        <f t="shared" si="55"/>
        <v>3519046.45</v>
      </c>
      <c r="AF144" s="6">
        <f t="shared" ref="AF144" si="56">SUM(AF145:AF151)</f>
        <v>2331555.5299999998</v>
      </c>
      <c r="AG144" s="52">
        <f t="shared" si="53"/>
        <v>66.255321239081681</v>
      </c>
    </row>
    <row r="145" spans="1:33" hidden="1">
      <c r="A145" s="1" t="s">
        <v>48</v>
      </c>
      <c r="B145" s="2" t="s">
        <v>7</v>
      </c>
      <c r="C145" s="2" t="s">
        <v>47</v>
      </c>
      <c r="D145" s="2" t="s">
        <v>29</v>
      </c>
      <c r="E145" s="2" t="s">
        <v>181</v>
      </c>
      <c r="F145" s="2" t="s">
        <v>97</v>
      </c>
      <c r="G145" s="2" t="s">
        <v>26</v>
      </c>
      <c r="H145" s="2" t="s">
        <v>75</v>
      </c>
      <c r="I145" s="2"/>
      <c r="J145" s="6"/>
      <c r="K145" s="6"/>
      <c r="L145" s="6"/>
      <c r="M145" s="6"/>
      <c r="N145" s="6"/>
      <c r="O145" s="6"/>
      <c r="P145" s="6">
        <v>7500000</v>
      </c>
      <c r="Q145" s="6">
        <v>10000000</v>
      </c>
      <c r="R145" s="6">
        <v>10000000</v>
      </c>
      <c r="S145" s="6"/>
      <c r="T145" s="6"/>
      <c r="U145" s="6"/>
      <c r="V145" s="6">
        <v>7500000</v>
      </c>
      <c r="W145" s="6">
        <v>10000000</v>
      </c>
      <c r="X145" s="6">
        <v>10000000</v>
      </c>
      <c r="Y145" s="6">
        <f t="shared" ref="Y145:Y151" si="57">SUM(Z145:AC145)</f>
        <v>19895000</v>
      </c>
      <c r="Z145" s="52"/>
      <c r="AA145" s="62"/>
      <c r="AB145" s="62">
        <v>10000000</v>
      </c>
      <c r="AC145" s="52">
        <v>9895000</v>
      </c>
      <c r="AD145" s="52">
        <f t="shared" si="21"/>
        <v>0</v>
      </c>
      <c r="AE145" s="52">
        <f t="shared" ref="AE145:AE151" si="58">Z145+AA145</f>
        <v>0</v>
      </c>
      <c r="AF145" s="52"/>
      <c r="AG145" s="85" t="e">
        <f t="shared" si="53"/>
        <v>#DIV/0!</v>
      </c>
    </row>
    <row r="146" spans="1:33" hidden="1">
      <c r="A146" s="1" t="s">
        <v>48</v>
      </c>
      <c r="B146" s="2" t="s">
        <v>7</v>
      </c>
      <c r="C146" s="2" t="s">
        <v>47</v>
      </c>
      <c r="D146" s="2" t="s">
        <v>29</v>
      </c>
      <c r="E146" s="2" t="s">
        <v>181</v>
      </c>
      <c r="F146" s="2" t="s">
        <v>93</v>
      </c>
      <c r="G146" s="2" t="s">
        <v>26</v>
      </c>
      <c r="H146" s="2" t="s">
        <v>75</v>
      </c>
      <c r="I146" s="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>
        <f t="shared" si="57"/>
        <v>500000</v>
      </c>
      <c r="Z146" s="52"/>
      <c r="AA146" s="62"/>
      <c r="AB146" s="62">
        <v>500000</v>
      </c>
      <c r="AC146" s="52"/>
      <c r="AD146" s="52">
        <f t="shared" si="21"/>
        <v>0</v>
      </c>
      <c r="AE146" s="52">
        <f t="shared" si="58"/>
        <v>0</v>
      </c>
      <c r="AF146" s="52"/>
      <c r="AG146" s="85" t="e">
        <f t="shared" si="53"/>
        <v>#DIV/0!</v>
      </c>
    </row>
    <row r="147" spans="1:33" hidden="1">
      <c r="A147" s="1" t="s">
        <v>48</v>
      </c>
      <c r="B147" s="2" t="s">
        <v>7</v>
      </c>
      <c r="C147" s="2" t="s">
        <v>47</v>
      </c>
      <c r="D147" s="2" t="s">
        <v>29</v>
      </c>
      <c r="E147" s="2" t="s">
        <v>181</v>
      </c>
      <c r="F147" s="2" t="s">
        <v>93</v>
      </c>
      <c r="G147" s="2" t="s">
        <v>26</v>
      </c>
      <c r="H147" s="2" t="s">
        <v>76</v>
      </c>
      <c r="I147" s="2"/>
      <c r="J147" s="6"/>
      <c r="K147" s="6"/>
      <c r="L147" s="6"/>
      <c r="M147" s="6"/>
      <c r="N147" s="6"/>
      <c r="O147" s="6"/>
      <c r="P147" s="6">
        <v>8000000</v>
      </c>
      <c r="Q147" s="6">
        <v>8496000</v>
      </c>
      <c r="R147" s="6">
        <v>9022752</v>
      </c>
      <c r="S147" s="6"/>
      <c r="T147" s="6"/>
      <c r="U147" s="6"/>
      <c r="V147" s="6">
        <v>8000000</v>
      </c>
      <c r="W147" s="6">
        <v>8496000</v>
      </c>
      <c r="X147" s="6">
        <v>9022752</v>
      </c>
      <c r="Y147" s="6">
        <f t="shared" si="57"/>
        <v>5943246.4500000002</v>
      </c>
      <c r="Z147" s="52">
        <v>1340046.45</v>
      </c>
      <c r="AA147" s="62">
        <v>1644000</v>
      </c>
      <c r="AB147" s="62">
        <v>986400</v>
      </c>
      <c r="AC147" s="52">
        <v>1972800</v>
      </c>
      <c r="AD147" s="52">
        <f t="shared" si="21"/>
        <v>2984046.45</v>
      </c>
      <c r="AE147" s="52">
        <f t="shared" si="58"/>
        <v>2984046.45</v>
      </c>
      <c r="AF147" s="52">
        <v>2296555.5299999998</v>
      </c>
      <c r="AG147" s="85">
        <f t="shared" si="53"/>
        <v>76.961118684999008</v>
      </c>
    </row>
    <row r="148" spans="1:33" hidden="1">
      <c r="A148" s="1" t="s">
        <v>340</v>
      </c>
      <c r="B148" s="2" t="s">
        <v>7</v>
      </c>
      <c r="C148" s="2" t="s">
        <v>47</v>
      </c>
      <c r="D148" s="2" t="s">
        <v>29</v>
      </c>
      <c r="E148" s="2" t="s">
        <v>181</v>
      </c>
      <c r="F148" s="2" t="s">
        <v>93</v>
      </c>
      <c r="G148" s="2" t="s">
        <v>22</v>
      </c>
      <c r="H148" s="2" t="s">
        <v>337</v>
      </c>
      <c r="I148" s="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>
        <f t="shared" si="57"/>
        <v>382550</v>
      </c>
      <c r="Z148" s="52"/>
      <c r="AA148" s="62"/>
      <c r="AB148" s="62">
        <v>382550</v>
      </c>
      <c r="AC148" s="52"/>
      <c r="AD148" s="52"/>
      <c r="AE148" s="52">
        <f t="shared" si="58"/>
        <v>0</v>
      </c>
      <c r="AF148" s="52"/>
      <c r="AG148" s="85" t="e">
        <f t="shared" si="53"/>
        <v>#DIV/0!</v>
      </c>
    </row>
    <row r="149" spans="1:33" hidden="1">
      <c r="A149" s="1" t="s">
        <v>330</v>
      </c>
      <c r="B149" s="2" t="s">
        <v>7</v>
      </c>
      <c r="C149" s="2" t="s">
        <v>47</v>
      </c>
      <c r="D149" s="2" t="s">
        <v>29</v>
      </c>
      <c r="E149" s="2" t="s">
        <v>181</v>
      </c>
      <c r="F149" s="2" t="s">
        <v>93</v>
      </c>
      <c r="G149" s="2" t="s">
        <v>22</v>
      </c>
      <c r="H149" s="2" t="s">
        <v>68</v>
      </c>
      <c r="I149" s="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>
        <f t="shared" si="57"/>
        <v>177692</v>
      </c>
      <c r="Z149" s="52"/>
      <c r="AA149" s="62"/>
      <c r="AB149" s="62">
        <v>177692</v>
      </c>
      <c r="AC149" s="52"/>
      <c r="AD149" s="52"/>
      <c r="AE149" s="52">
        <f t="shared" si="58"/>
        <v>0</v>
      </c>
      <c r="AF149" s="52"/>
      <c r="AG149" s="85" t="e">
        <f t="shared" si="53"/>
        <v>#DIV/0!</v>
      </c>
    </row>
    <row r="150" spans="1:33" hidden="1">
      <c r="A150" s="1" t="s">
        <v>11</v>
      </c>
      <c r="B150" s="2" t="s">
        <v>7</v>
      </c>
      <c r="C150" s="2" t="s">
        <v>47</v>
      </c>
      <c r="D150" s="2" t="s">
        <v>29</v>
      </c>
      <c r="E150" s="2" t="s">
        <v>181</v>
      </c>
      <c r="F150" s="2" t="s">
        <v>93</v>
      </c>
      <c r="G150" s="2" t="s">
        <v>23</v>
      </c>
      <c r="H150" s="2" t="s">
        <v>86</v>
      </c>
      <c r="I150" s="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>
        <f t="shared" si="57"/>
        <v>745000</v>
      </c>
      <c r="Z150" s="52"/>
      <c r="AA150" s="62">
        <v>35000</v>
      </c>
      <c r="AB150" s="62">
        <v>710000</v>
      </c>
      <c r="AC150" s="52"/>
      <c r="AD150" s="52">
        <f t="shared" si="21"/>
        <v>35000</v>
      </c>
      <c r="AE150" s="52">
        <f t="shared" si="58"/>
        <v>35000</v>
      </c>
      <c r="AF150" s="52">
        <v>35000</v>
      </c>
      <c r="AG150" s="85">
        <f t="shared" si="53"/>
        <v>100</v>
      </c>
    </row>
    <row r="151" spans="1:33" hidden="1">
      <c r="A151" s="1" t="s">
        <v>12</v>
      </c>
      <c r="B151" s="2" t="s">
        <v>7</v>
      </c>
      <c r="C151" s="2" t="s">
        <v>47</v>
      </c>
      <c r="D151" s="2" t="s">
        <v>29</v>
      </c>
      <c r="E151" s="2" t="s">
        <v>181</v>
      </c>
      <c r="F151" s="2" t="s">
        <v>93</v>
      </c>
      <c r="G151" s="2" t="s">
        <v>24</v>
      </c>
      <c r="H151" s="2" t="s">
        <v>328</v>
      </c>
      <c r="I151" s="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>
        <f t="shared" si="57"/>
        <v>500000</v>
      </c>
      <c r="Z151" s="52"/>
      <c r="AA151" s="62">
        <v>500000</v>
      </c>
      <c r="AB151" s="62"/>
      <c r="AC151" s="52"/>
      <c r="AD151" s="52">
        <f t="shared" si="21"/>
        <v>500000</v>
      </c>
      <c r="AE151" s="52">
        <f t="shared" si="58"/>
        <v>500000</v>
      </c>
      <c r="AF151" s="52"/>
      <c r="AG151" s="85">
        <f t="shared" si="53"/>
        <v>0</v>
      </c>
    </row>
    <row r="152" spans="1:33">
      <c r="A152" s="3" t="s">
        <v>258</v>
      </c>
      <c r="B152" s="4" t="s">
        <v>7</v>
      </c>
      <c r="C152" s="4" t="s">
        <v>47</v>
      </c>
      <c r="D152" s="4" t="s">
        <v>28</v>
      </c>
      <c r="E152" s="4"/>
      <c r="F152" s="4"/>
      <c r="G152" s="4"/>
      <c r="H152" s="4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ref="Y152:AE152" si="59">Y154</f>
        <v>100000</v>
      </c>
      <c r="Z152" s="5">
        <f t="shared" si="59"/>
        <v>25000</v>
      </c>
      <c r="AA152" s="39">
        <f t="shared" si="59"/>
        <v>25000</v>
      </c>
      <c r="AB152" s="39">
        <f t="shared" si="59"/>
        <v>25000</v>
      </c>
      <c r="AC152" s="5">
        <f t="shared" si="59"/>
        <v>25000</v>
      </c>
      <c r="AD152" s="5">
        <f t="shared" si="59"/>
        <v>50000</v>
      </c>
      <c r="AE152" s="5">
        <f t="shared" si="59"/>
        <v>50000</v>
      </c>
      <c r="AF152" s="5">
        <f t="shared" ref="AF152" si="60">AF154</f>
        <v>40430.51</v>
      </c>
      <c r="AG152" s="85">
        <f t="shared" si="53"/>
        <v>80.861020000000011</v>
      </c>
    </row>
    <row r="153" spans="1:33">
      <c r="A153" s="1" t="s">
        <v>259</v>
      </c>
      <c r="B153" s="2" t="s">
        <v>7</v>
      </c>
      <c r="C153" s="2" t="s">
        <v>47</v>
      </c>
      <c r="D153" s="2" t="s">
        <v>28</v>
      </c>
      <c r="E153" s="2" t="s">
        <v>182</v>
      </c>
      <c r="F153" s="2"/>
      <c r="G153" s="2"/>
      <c r="H153" s="2"/>
      <c r="I153" s="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>
        <f t="shared" ref="Y153:AF153" si="61">Y154</f>
        <v>100000</v>
      </c>
      <c r="Z153" s="6">
        <f t="shared" si="61"/>
        <v>25000</v>
      </c>
      <c r="AA153" s="28">
        <f t="shared" si="61"/>
        <v>25000</v>
      </c>
      <c r="AB153" s="28">
        <f t="shared" si="61"/>
        <v>25000</v>
      </c>
      <c r="AC153" s="6">
        <f t="shared" si="61"/>
        <v>25000</v>
      </c>
      <c r="AD153" s="6">
        <f t="shared" si="61"/>
        <v>50000</v>
      </c>
      <c r="AE153" s="6">
        <f t="shared" si="61"/>
        <v>50000</v>
      </c>
      <c r="AF153" s="6">
        <f t="shared" si="61"/>
        <v>40430.51</v>
      </c>
      <c r="AG153" s="52">
        <f t="shared" si="53"/>
        <v>80.861020000000011</v>
      </c>
    </row>
    <row r="154" spans="1:33" hidden="1">
      <c r="A154" s="1" t="s">
        <v>156</v>
      </c>
      <c r="B154" s="2" t="s">
        <v>7</v>
      </c>
      <c r="C154" s="2" t="s">
        <v>47</v>
      </c>
      <c r="D154" s="2" t="s">
        <v>28</v>
      </c>
      <c r="E154" s="2" t="s">
        <v>182</v>
      </c>
      <c r="F154" s="2" t="s">
        <v>93</v>
      </c>
      <c r="G154" s="2" t="s">
        <v>22</v>
      </c>
      <c r="H154" s="2" t="s">
        <v>68</v>
      </c>
      <c r="I154" s="2"/>
      <c r="J154" s="6"/>
      <c r="K154" s="6"/>
      <c r="L154" s="6"/>
      <c r="M154" s="6"/>
      <c r="N154" s="6"/>
      <c r="O154" s="6"/>
      <c r="P154" s="6">
        <v>100000</v>
      </c>
      <c r="Q154" s="6">
        <v>100000</v>
      </c>
      <c r="R154" s="6">
        <v>100000</v>
      </c>
      <c r="S154" s="6"/>
      <c r="T154" s="6"/>
      <c r="U154" s="6"/>
      <c r="V154" s="6">
        <v>100000</v>
      </c>
      <c r="W154" s="6">
        <v>100000</v>
      </c>
      <c r="X154" s="6">
        <v>100000</v>
      </c>
      <c r="Y154" s="6">
        <v>100000</v>
      </c>
      <c r="Z154" s="52">
        <v>25000</v>
      </c>
      <c r="AA154" s="62">
        <v>25000</v>
      </c>
      <c r="AB154" s="62">
        <v>25000</v>
      </c>
      <c r="AC154" s="52">
        <v>25000</v>
      </c>
      <c r="AD154" s="52">
        <f t="shared" ref="AD154:AD220" si="62">Z154+AA154</f>
        <v>50000</v>
      </c>
      <c r="AE154" s="52">
        <f t="shared" ref="AE154:AE220" si="63">Z154+AA154</f>
        <v>50000</v>
      </c>
      <c r="AF154" s="52">
        <v>40430.51</v>
      </c>
      <c r="AG154" s="85">
        <f t="shared" si="53"/>
        <v>80.861020000000011</v>
      </c>
    </row>
    <row r="155" spans="1:33">
      <c r="A155" s="3" t="s">
        <v>260</v>
      </c>
      <c r="B155" s="4" t="s">
        <v>7</v>
      </c>
      <c r="C155" s="4" t="s">
        <v>47</v>
      </c>
      <c r="D155" s="4" t="s">
        <v>52</v>
      </c>
      <c r="E155" s="4"/>
      <c r="F155" s="4"/>
      <c r="G155" s="4"/>
      <c r="H155" s="4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ref="Y155:AE155" si="64">Y156+Y158+Y163</f>
        <v>3056710.62</v>
      </c>
      <c r="Z155" s="5">
        <f t="shared" si="64"/>
        <v>930717.05</v>
      </c>
      <c r="AA155" s="39">
        <f t="shared" si="64"/>
        <v>270839.17</v>
      </c>
      <c r="AB155" s="39">
        <f t="shared" si="64"/>
        <v>1216088.1099999999</v>
      </c>
      <c r="AC155" s="5">
        <f t="shared" si="64"/>
        <v>639066.29</v>
      </c>
      <c r="AD155" s="5">
        <f t="shared" si="64"/>
        <v>1201556.22</v>
      </c>
      <c r="AE155" s="5">
        <f t="shared" si="64"/>
        <v>1201556.22</v>
      </c>
      <c r="AF155" s="5">
        <f t="shared" ref="AF155" si="65">AF156+AF158+AF163</f>
        <v>961942.92999999993</v>
      </c>
      <c r="AG155" s="85">
        <f t="shared" si="53"/>
        <v>80.058087502555637</v>
      </c>
    </row>
    <row r="156" spans="1:33">
      <c r="A156" s="1" t="s">
        <v>261</v>
      </c>
      <c r="B156" s="2" t="s">
        <v>7</v>
      </c>
      <c r="C156" s="2" t="s">
        <v>47</v>
      </c>
      <c r="D156" s="2" t="s">
        <v>52</v>
      </c>
      <c r="E156" s="2" t="s">
        <v>183</v>
      </c>
      <c r="F156" s="2"/>
      <c r="G156" s="2"/>
      <c r="H156" s="2"/>
      <c r="I156" s="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>
        <f t="shared" ref="Y156:AF156" si="66">Y157</f>
        <v>1292358.18</v>
      </c>
      <c r="Z156" s="6">
        <f t="shared" si="66"/>
        <v>350000</v>
      </c>
      <c r="AA156" s="28">
        <f t="shared" si="66"/>
        <v>0</v>
      </c>
      <c r="AB156" s="28">
        <f t="shared" si="66"/>
        <v>800000</v>
      </c>
      <c r="AC156" s="6">
        <f t="shared" si="66"/>
        <v>142358.18</v>
      </c>
      <c r="AD156" s="6">
        <f t="shared" si="66"/>
        <v>350000</v>
      </c>
      <c r="AE156" s="6">
        <f t="shared" si="66"/>
        <v>350000</v>
      </c>
      <c r="AF156" s="6">
        <f t="shared" si="66"/>
        <v>340000</v>
      </c>
      <c r="AG156" s="52">
        <f t="shared" si="53"/>
        <v>97.142857142857139</v>
      </c>
    </row>
    <row r="157" spans="1:33" hidden="1">
      <c r="A157" s="1" t="s">
        <v>156</v>
      </c>
      <c r="B157" s="2" t="s">
        <v>7</v>
      </c>
      <c r="C157" s="2" t="s">
        <v>47</v>
      </c>
      <c r="D157" s="2" t="s">
        <v>52</v>
      </c>
      <c r="E157" s="2" t="s">
        <v>183</v>
      </c>
      <c r="F157" s="2" t="s">
        <v>93</v>
      </c>
      <c r="G157" s="2" t="s">
        <v>22</v>
      </c>
      <c r="H157" s="2" t="s">
        <v>68</v>
      </c>
      <c r="I157" s="2"/>
      <c r="J157" s="6"/>
      <c r="K157" s="6"/>
      <c r="L157" s="6"/>
      <c r="M157" s="6"/>
      <c r="N157" s="6"/>
      <c r="O157" s="6"/>
      <c r="P157" s="6">
        <v>1650000</v>
      </c>
      <c r="Q157" s="6">
        <v>500000</v>
      </c>
      <c r="R157" s="6">
        <v>500000</v>
      </c>
      <c r="S157" s="6"/>
      <c r="T157" s="6"/>
      <c r="U157" s="6"/>
      <c r="V157" s="6">
        <v>1650000</v>
      </c>
      <c r="W157" s="6">
        <v>500000</v>
      </c>
      <c r="X157" s="6">
        <v>500000</v>
      </c>
      <c r="Y157" s="6">
        <f>SUM(Z157:AC157)</f>
        <v>1292358.18</v>
      </c>
      <c r="Z157" s="52">
        <v>350000</v>
      </c>
      <c r="AA157" s="62"/>
      <c r="AB157" s="62">
        <v>800000</v>
      </c>
      <c r="AC157" s="52">
        <v>142358.18</v>
      </c>
      <c r="AD157" s="52">
        <f t="shared" si="62"/>
        <v>350000</v>
      </c>
      <c r="AE157" s="52">
        <f t="shared" si="63"/>
        <v>350000</v>
      </c>
      <c r="AF157" s="52">
        <v>340000</v>
      </c>
      <c r="AG157" s="52">
        <f t="shared" si="53"/>
        <v>97.142857142857139</v>
      </c>
    </row>
    <row r="158" spans="1:33">
      <c r="A158" s="1" t="s">
        <v>233</v>
      </c>
      <c r="B158" s="2" t="s">
        <v>7</v>
      </c>
      <c r="C158" s="2" t="s">
        <v>47</v>
      </c>
      <c r="D158" s="2" t="s">
        <v>52</v>
      </c>
      <c r="E158" s="2" t="s">
        <v>184</v>
      </c>
      <c r="F158" s="2"/>
      <c r="G158" s="2"/>
      <c r="H158" s="2"/>
      <c r="I158" s="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28">
        <f t="shared" ref="Y158:AF158" si="67">SUM(Y159:Y162)</f>
        <v>1064352.44</v>
      </c>
      <c r="Z158" s="28">
        <f t="shared" si="67"/>
        <v>440717.05</v>
      </c>
      <c r="AA158" s="28">
        <f t="shared" si="67"/>
        <v>270839.17</v>
      </c>
      <c r="AB158" s="28">
        <f t="shared" si="67"/>
        <v>266088.11</v>
      </c>
      <c r="AC158" s="28">
        <f t="shared" si="67"/>
        <v>86708.11</v>
      </c>
      <c r="AD158" s="28">
        <f t="shared" si="67"/>
        <v>711556.22</v>
      </c>
      <c r="AE158" s="28">
        <f t="shared" si="67"/>
        <v>711556.22</v>
      </c>
      <c r="AF158" s="28">
        <f t="shared" si="67"/>
        <v>560224.06999999995</v>
      </c>
      <c r="AG158" s="52">
        <f t="shared" si="53"/>
        <v>78.732228635426722</v>
      </c>
    </row>
    <row r="159" spans="1:33" hidden="1">
      <c r="A159" s="1" t="s">
        <v>8</v>
      </c>
      <c r="B159" s="2" t="s">
        <v>7</v>
      </c>
      <c r="C159" s="2" t="s">
        <v>47</v>
      </c>
      <c r="D159" s="2" t="s">
        <v>52</v>
      </c>
      <c r="E159" s="2" t="s">
        <v>184</v>
      </c>
      <c r="F159" s="2" t="s">
        <v>91</v>
      </c>
      <c r="G159" s="2" t="s">
        <v>17</v>
      </c>
      <c r="H159" s="2"/>
      <c r="I159" s="2"/>
      <c r="J159" s="6"/>
      <c r="K159" s="6"/>
      <c r="L159" s="6"/>
      <c r="M159" s="6"/>
      <c r="N159" s="6"/>
      <c r="O159" s="6"/>
      <c r="P159" s="6">
        <v>691250</v>
      </c>
      <c r="Q159" s="6">
        <v>691250</v>
      </c>
      <c r="R159" s="6">
        <v>691250</v>
      </c>
      <c r="S159" s="6"/>
      <c r="T159" s="6"/>
      <c r="U159" s="6"/>
      <c r="V159" s="6">
        <v>691250</v>
      </c>
      <c r="W159" s="6">
        <v>691250</v>
      </c>
      <c r="X159" s="6">
        <v>691250</v>
      </c>
      <c r="Y159" s="28">
        <f>SUM(Z159:AC159)</f>
        <v>373422.12</v>
      </c>
      <c r="Z159" s="62">
        <v>340811.06</v>
      </c>
      <c r="AA159" s="62">
        <v>32611.06</v>
      </c>
      <c r="AB159" s="62"/>
      <c r="AC159" s="62"/>
      <c r="AD159" s="52">
        <f t="shared" si="62"/>
        <v>373422.12</v>
      </c>
      <c r="AE159" s="52">
        <f t="shared" si="63"/>
        <v>373422.12</v>
      </c>
      <c r="AF159" s="52">
        <v>373312.06</v>
      </c>
      <c r="AG159" s="52">
        <f t="shared" si="53"/>
        <v>99.970526652250811</v>
      </c>
    </row>
    <row r="160" spans="1:33" hidden="1">
      <c r="A160" s="1" t="s">
        <v>43</v>
      </c>
      <c r="B160" s="2" t="s">
        <v>7</v>
      </c>
      <c r="C160" s="2" t="s">
        <v>47</v>
      </c>
      <c r="D160" s="2" t="s">
        <v>52</v>
      </c>
      <c r="E160" s="2" t="s">
        <v>184</v>
      </c>
      <c r="F160" s="2" t="s">
        <v>91</v>
      </c>
      <c r="G160" s="2" t="s">
        <v>18</v>
      </c>
      <c r="H160" s="2"/>
      <c r="I160" s="2"/>
      <c r="J160" s="6"/>
      <c r="K160" s="6"/>
      <c r="L160" s="6"/>
      <c r="M160" s="6"/>
      <c r="N160" s="6"/>
      <c r="O160" s="6"/>
      <c r="P160" s="6">
        <v>208757.5</v>
      </c>
      <c r="Q160" s="6">
        <v>208757.5</v>
      </c>
      <c r="R160" s="6">
        <v>208757.5</v>
      </c>
      <c r="S160" s="6"/>
      <c r="T160" s="6"/>
      <c r="U160" s="6"/>
      <c r="V160" s="6">
        <v>208757.5</v>
      </c>
      <c r="W160" s="6">
        <v>208757.5</v>
      </c>
      <c r="X160" s="6">
        <v>208757.5</v>
      </c>
      <c r="Y160" s="28">
        <f>SUM(Z160:AC160)</f>
        <v>96497.88</v>
      </c>
      <c r="Z160" s="62">
        <v>96497.88</v>
      </c>
      <c r="AA160" s="62"/>
      <c r="AB160" s="62"/>
      <c r="AC160" s="62"/>
      <c r="AD160" s="52">
        <f t="shared" si="62"/>
        <v>96497.88</v>
      </c>
      <c r="AE160" s="52">
        <f t="shared" si="63"/>
        <v>96497.88</v>
      </c>
      <c r="AF160" s="52">
        <v>96497.88</v>
      </c>
      <c r="AG160" s="52">
        <f t="shared" si="53"/>
        <v>100</v>
      </c>
    </row>
    <row r="161" spans="1:33" hidden="1">
      <c r="A161" s="1" t="s">
        <v>330</v>
      </c>
      <c r="B161" s="2" t="s">
        <v>7</v>
      </c>
      <c r="C161" s="2" t="s">
        <v>47</v>
      </c>
      <c r="D161" s="2" t="s">
        <v>52</v>
      </c>
      <c r="E161" s="2" t="s">
        <v>184</v>
      </c>
      <c r="F161" s="2" t="s">
        <v>93</v>
      </c>
      <c r="G161" s="2" t="s">
        <v>22</v>
      </c>
      <c r="H161" s="2" t="s">
        <v>68</v>
      </c>
      <c r="I161" s="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28">
        <f>SUM(Z161:AC161)</f>
        <v>9492.44</v>
      </c>
      <c r="Z161" s="62">
        <v>3408.11</v>
      </c>
      <c r="AA161" s="62">
        <v>2028.11</v>
      </c>
      <c r="AB161" s="62">
        <v>2028.11</v>
      </c>
      <c r="AC161" s="62">
        <v>2028.11</v>
      </c>
      <c r="AD161" s="52">
        <f t="shared" si="62"/>
        <v>5436.22</v>
      </c>
      <c r="AE161" s="52">
        <f t="shared" si="63"/>
        <v>5436.22</v>
      </c>
      <c r="AF161" s="52">
        <v>984.74</v>
      </c>
      <c r="AG161" s="52">
        <f t="shared" si="53"/>
        <v>18.114425096850383</v>
      </c>
    </row>
    <row r="162" spans="1:33" hidden="1">
      <c r="A162" s="1" t="s">
        <v>14</v>
      </c>
      <c r="B162" s="2" t="s">
        <v>7</v>
      </c>
      <c r="C162" s="2" t="s">
        <v>47</v>
      </c>
      <c r="D162" s="2" t="s">
        <v>52</v>
      </c>
      <c r="E162" s="2" t="s">
        <v>184</v>
      </c>
      <c r="F162" s="2" t="s">
        <v>93</v>
      </c>
      <c r="G162" s="2" t="s">
        <v>27</v>
      </c>
      <c r="H162" s="2" t="s">
        <v>89</v>
      </c>
      <c r="I162" s="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28">
        <f>SUM(Z162:AC162)</f>
        <v>584940</v>
      </c>
      <c r="Z162" s="62"/>
      <c r="AA162" s="62">
        <v>236200</v>
      </c>
      <c r="AB162" s="62">
        <v>264060</v>
      </c>
      <c r="AC162" s="62">
        <v>84680</v>
      </c>
      <c r="AD162" s="52">
        <f t="shared" si="62"/>
        <v>236200</v>
      </c>
      <c r="AE162" s="52">
        <f t="shared" si="63"/>
        <v>236200</v>
      </c>
      <c r="AF162" s="52">
        <v>89429.39</v>
      </c>
      <c r="AG162" s="52">
        <f t="shared" si="53"/>
        <v>37.86172311600339</v>
      </c>
    </row>
    <row r="163" spans="1:33">
      <c r="A163" s="1" t="s">
        <v>234</v>
      </c>
      <c r="B163" s="2" t="s">
        <v>7</v>
      </c>
      <c r="C163" s="2" t="s">
        <v>47</v>
      </c>
      <c r="D163" s="2" t="s">
        <v>52</v>
      </c>
      <c r="E163" s="2" t="s">
        <v>185</v>
      </c>
      <c r="F163" s="2"/>
      <c r="G163" s="2"/>
      <c r="H163" s="2"/>
      <c r="I163" s="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28">
        <f t="shared" ref="Y163:AF163" si="68">SUM(Y164:Y168)</f>
        <v>700000</v>
      </c>
      <c r="Z163" s="28">
        <f t="shared" si="68"/>
        <v>140000</v>
      </c>
      <c r="AA163" s="28">
        <f t="shared" si="68"/>
        <v>0</v>
      </c>
      <c r="AB163" s="28">
        <f t="shared" si="68"/>
        <v>150000</v>
      </c>
      <c r="AC163" s="28">
        <f t="shared" si="68"/>
        <v>410000</v>
      </c>
      <c r="AD163" s="28">
        <f t="shared" si="68"/>
        <v>140000</v>
      </c>
      <c r="AE163" s="28">
        <f t="shared" si="68"/>
        <v>140000</v>
      </c>
      <c r="AF163" s="28">
        <f t="shared" si="68"/>
        <v>61718.86</v>
      </c>
      <c r="AG163" s="52">
        <f t="shared" si="53"/>
        <v>44.084899999999998</v>
      </c>
    </row>
    <row r="164" spans="1:33" hidden="1">
      <c r="A164" s="1" t="s">
        <v>10</v>
      </c>
      <c r="B164" s="2" t="s">
        <v>7</v>
      </c>
      <c r="C164" s="2" t="s">
        <v>47</v>
      </c>
      <c r="D164" s="2" t="s">
        <v>52</v>
      </c>
      <c r="E164" s="2" t="s">
        <v>185</v>
      </c>
      <c r="F164" s="2" t="s">
        <v>93</v>
      </c>
      <c r="G164" s="2" t="s">
        <v>21</v>
      </c>
      <c r="H164" s="2" t="s">
        <v>71</v>
      </c>
      <c r="I164" s="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28">
        <f>SUM(Z164:AC164)</f>
        <v>30000</v>
      </c>
      <c r="Z164" s="28">
        <v>30000</v>
      </c>
      <c r="AA164" s="28"/>
      <c r="AB164" s="28"/>
      <c r="AC164" s="28"/>
      <c r="AD164" s="52">
        <f t="shared" si="62"/>
        <v>30000</v>
      </c>
      <c r="AE164" s="52">
        <f t="shared" si="63"/>
        <v>30000</v>
      </c>
      <c r="AF164" s="52"/>
      <c r="AG164" s="85">
        <f t="shared" si="53"/>
        <v>0</v>
      </c>
    </row>
    <row r="165" spans="1:33" hidden="1">
      <c r="A165" s="26" t="s">
        <v>46</v>
      </c>
      <c r="B165" s="27" t="s">
        <v>7</v>
      </c>
      <c r="C165" s="27" t="s">
        <v>47</v>
      </c>
      <c r="D165" s="27" t="s">
        <v>52</v>
      </c>
      <c r="E165" s="27" t="s">
        <v>185</v>
      </c>
      <c r="F165" s="27" t="s">
        <v>93</v>
      </c>
      <c r="G165" s="27" t="s">
        <v>22</v>
      </c>
      <c r="H165" s="27" t="s">
        <v>186</v>
      </c>
      <c r="I165" s="27"/>
      <c r="J165" s="28"/>
      <c r="K165" s="28"/>
      <c r="L165" s="28"/>
      <c r="M165" s="28"/>
      <c r="N165" s="28"/>
      <c r="O165" s="28"/>
      <c r="P165" s="28">
        <v>250000</v>
      </c>
      <c r="Q165" s="28">
        <v>250000</v>
      </c>
      <c r="R165" s="28">
        <v>250000</v>
      </c>
      <c r="S165" s="28"/>
      <c r="T165" s="28"/>
      <c r="U165" s="28"/>
      <c r="V165" s="28">
        <v>250000</v>
      </c>
      <c r="W165" s="28">
        <v>250000</v>
      </c>
      <c r="X165" s="28">
        <v>250000</v>
      </c>
      <c r="Y165" s="28">
        <f>SUM(Z165:AC165)</f>
        <v>150000</v>
      </c>
      <c r="Z165" s="62">
        <v>60000</v>
      </c>
      <c r="AA165" s="62"/>
      <c r="AB165" s="62">
        <v>90000</v>
      </c>
      <c r="AC165" s="62"/>
      <c r="AD165" s="52">
        <f t="shared" si="62"/>
        <v>60000</v>
      </c>
      <c r="AE165" s="52">
        <f t="shared" si="63"/>
        <v>60000</v>
      </c>
      <c r="AF165" s="52">
        <v>50000</v>
      </c>
      <c r="AG165" s="85">
        <f t="shared" si="53"/>
        <v>83.333333333333343</v>
      </c>
    </row>
    <row r="166" spans="1:33" hidden="1">
      <c r="A166" s="26" t="s">
        <v>46</v>
      </c>
      <c r="B166" s="27" t="s">
        <v>7</v>
      </c>
      <c r="C166" s="27" t="s">
        <v>47</v>
      </c>
      <c r="D166" s="27" t="s">
        <v>52</v>
      </c>
      <c r="E166" s="27" t="s">
        <v>185</v>
      </c>
      <c r="F166" s="27" t="s">
        <v>93</v>
      </c>
      <c r="G166" s="27" t="s">
        <v>22</v>
      </c>
      <c r="H166" s="27" t="s">
        <v>68</v>
      </c>
      <c r="I166" s="27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>
        <f>SUM(Z166:AC166)</f>
        <v>70000</v>
      </c>
      <c r="Z166" s="62">
        <v>10000</v>
      </c>
      <c r="AA166" s="62"/>
      <c r="AB166" s="62">
        <v>60000</v>
      </c>
      <c r="AC166" s="62"/>
      <c r="AD166" s="52">
        <f t="shared" si="62"/>
        <v>10000</v>
      </c>
      <c r="AE166" s="52">
        <f t="shared" si="63"/>
        <v>10000</v>
      </c>
      <c r="AF166" s="52">
        <v>2998.86</v>
      </c>
      <c r="AG166" s="85">
        <f t="shared" si="53"/>
        <v>29.988599999999998</v>
      </c>
    </row>
    <row r="167" spans="1:33" hidden="1">
      <c r="A167" s="26" t="s">
        <v>156</v>
      </c>
      <c r="B167" s="27" t="s">
        <v>7</v>
      </c>
      <c r="C167" s="27" t="s">
        <v>47</v>
      </c>
      <c r="D167" s="27" t="s">
        <v>52</v>
      </c>
      <c r="E167" s="27" t="s">
        <v>185</v>
      </c>
      <c r="F167" s="27" t="s">
        <v>93</v>
      </c>
      <c r="G167" s="27" t="s">
        <v>27</v>
      </c>
      <c r="H167" s="27" t="s">
        <v>228</v>
      </c>
      <c r="I167" s="27"/>
      <c r="J167" s="28"/>
      <c r="K167" s="28"/>
      <c r="L167" s="28"/>
      <c r="M167" s="28"/>
      <c r="N167" s="28"/>
      <c r="O167" s="28"/>
      <c r="P167" s="28">
        <v>430000</v>
      </c>
      <c r="Q167" s="28">
        <v>430000</v>
      </c>
      <c r="R167" s="28">
        <v>430000</v>
      </c>
      <c r="S167" s="28"/>
      <c r="T167" s="28"/>
      <c r="U167" s="28"/>
      <c r="V167" s="28">
        <v>430000</v>
      </c>
      <c r="W167" s="28">
        <v>430000</v>
      </c>
      <c r="X167" s="28">
        <v>430000</v>
      </c>
      <c r="Y167" s="28">
        <f>SUM(Z167:AC167)</f>
        <v>410000</v>
      </c>
      <c r="Z167" s="62"/>
      <c r="AA167" s="62"/>
      <c r="AB167" s="62"/>
      <c r="AC167" s="62">
        <v>410000</v>
      </c>
      <c r="AD167" s="52">
        <f t="shared" si="62"/>
        <v>0</v>
      </c>
      <c r="AE167" s="52">
        <f t="shared" si="63"/>
        <v>0</v>
      </c>
      <c r="AF167" s="52"/>
      <c r="AG167" s="85" t="e">
        <f t="shared" si="53"/>
        <v>#DIV/0!</v>
      </c>
    </row>
    <row r="168" spans="1:33" hidden="1">
      <c r="A168" s="26" t="s">
        <v>46</v>
      </c>
      <c r="B168" s="27" t="s">
        <v>7</v>
      </c>
      <c r="C168" s="27" t="s">
        <v>47</v>
      </c>
      <c r="D168" s="27" t="s">
        <v>52</v>
      </c>
      <c r="E168" s="27" t="s">
        <v>185</v>
      </c>
      <c r="F168" s="27" t="s">
        <v>93</v>
      </c>
      <c r="G168" s="27" t="s">
        <v>27</v>
      </c>
      <c r="H168" s="27" t="s">
        <v>84</v>
      </c>
      <c r="I168" s="27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>
        <f>SUM(Z168:AC168)</f>
        <v>40000</v>
      </c>
      <c r="Z168" s="62">
        <v>40000</v>
      </c>
      <c r="AA168" s="62"/>
      <c r="AB168" s="62"/>
      <c r="AC168" s="62"/>
      <c r="AD168" s="52">
        <f t="shared" si="62"/>
        <v>40000</v>
      </c>
      <c r="AE168" s="52">
        <f t="shared" si="63"/>
        <v>40000</v>
      </c>
      <c r="AF168" s="52">
        <v>8720</v>
      </c>
      <c r="AG168" s="85">
        <f t="shared" si="53"/>
        <v>21.8</v>
      </c>
    </row>
    <row r="169" spans="1:33">
      <c r="A169" s="37" t="s">
        <v>211</v>
      </c>
      <c r="B169" s="38" t="s">
        <v>7</v>
      </c>
      <c r="C169" s="38" t="s">
        <v>53</v>
      </c>
      <c r="D169" s="38" t="s">
        <v>209</v>
      </c>
      <c r="E169" s="38"/>
      <c r="F169" s="38"/>
      <c r="G169" s="38"/>
      <c r="H169" s="38"/>
      <c r="I169" s="38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>
        <f t="shared" ref="Y169:AE169" si="69">Y170+Y179</f>
        <v>21640295.719999999</v>
      </c>
      <c r="Z169" s="39">
        <f t="shared" si="69"/>
        <v>3664842.17</v>
      </c>
      <c r="AA169" s="39">
        <f t="shared" si="69"/>
        <v>5594005.0300000003</v>
      </c>
      <c r="AB169" s="39">
        <f t="shared" si="69"/>
        <v>9148106.5999999996</v>
      </c>
      <c r="AC169" s="39">
        <f t="shared" si="69"/>
        <v>3233341.92</v>
      </c>
      <c r="AD169" s="39">
        <f t="shared" si="69"/>
        <v>7296675.2000000002</v>
      </c>
      <c r="AE169" s="39">
        <f t="shared" si="69"/>
        <v>9258847.1999999993</v>
      </c>
      <c r="AF169" s="39">
        <f t="shared" ref="AF169" si="70">AF170+AF179</f>
        <v>4572942.99</v>
      </c>
      <c r="AG169" s="85">
        <f t="shared" si="53"/>
        <v>49.389982264746749</v>
      </c>
    </row>
    <row r="170" spans="1:33">
      <c r="A170" s="37" t="s">
        <v>235</v>
      </c>
      <c r="B170" s="38" t="s">
        <v>7</v>
      </c>
      <c r="C170" s="38" t="s">
        <v>53</v>
      </c>
      <c r="D170" s="38" t="s">
        <v>34</v>
      </c>
      <c r="E170" s="38"/>
      <c r="F170" s="38"/>
      <c r="G170" s="38"/>
      <c r="H170" s="38"/>
      <c r="I170" s="38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>
        <f t="shared" ref="Y170:AE170" si="71">Y171+Y177</f>
        <v>5101504.91</v>
      </c>
      <c r="Z170" s="39">
        <f t="shared" si="71"/>
        <v>94500</v>
      </c>
      <c r="AA170" s="39">
        <f t="shared" si="71"/>
        <v>2221157</v>
      </c>
      <c r="AB170" s="39">
        <f t="shared" si="71"/>
        <v>2785847.91</v>
      </c>
      <c r="AC170" s="39">
        <f t="shared" si="71"/>
        <v>0</v>
      </c>
      <c r="AD170" s="39">
        <f t="shared" si="71"/>
        <v>403485</v>
      </c>
      <c r="AE170" s="39">
        <f t="shared" si="71"/>
        <v>2315657</v>
      </c>
      <c r="AF170" s="39">
        <f t="shared" ref="AF170" si="72">AF171+AF177</f>
        <v>126521.17</v>
      </c>
      <c r="AG170" s="85">
        <f t="shared" si="53"/>
        <v>5.4637267090937902</v>
      </c>
    </row>
    <row r="171" spans="1:33" ht="26.4">
      <c r="A171" s="37" t="s">
        <v>262</v>
      </c>
      <c r="B171" s="38" t="s">
        <v>7</v>
      </c>
      <c r="C171" s="38" t="s">
        <v>53</v>
      </c>
      <c r="D171" s="38" t="s">
        <v>34</v>
      </c>
      <c r="E171" s="38" t="s">
        <v>187</v>
      </c>
      <c r="F171" s="38"/>
      <c r="G171" s="38"/>
      <c r="H171" s="38"/>
      <c r="I171" s="38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>
        <f t="shared" ref="Y171:AE171" si="73">SUM(Y172:Y176)</f>
        <v>3189332.91</v>
      </c>
      <c r="Z171" s="39">
        <f t="shared" si="73"/>
        <v>94500</v>
      </c>
      <c r="AA171" s="39">
        <f t="shared" si="73"/>
        <v>308985</v>
      </c>
      <c r="AB171" s="39">
        <f t="shared" si="73"/>
        <v>2785847.91</v>
      </c>
      <c r="AC171" s="39">
        <f t="shared" si="73"/>
        <v>0</v>
      </c>
      <c r="AD171" s="39">
        <f t="shared" si="73"/>
        <v>403485</v>
      </c>
      <c r="AE171" s="39">
        <f t="shared" si="73"/>
        <v>403485</v>
      </c>
      <c r="AF171" s="39">
        <f t="shared" ref="AF171" si="74">SUM(AF172:AF176)</f>
        <v>126521.17</v>
      </c>
      <c r="AG171" s="85">
        <f t="shared" si="53"/>
        <v>31.357093820092448</v>
      </c>
    </row>
    <row r="172" spans="1:33" hidden="1">
      <c r="A172" s="1" t="s">
        <v>48</v>
      </c>
      <c r="B172" s="2" t="s">
        <v>7</v>
      </c>
      <c r="C172" s="2" t="s">
        <v>53</v>
      </c>
      <c r="D172" s="2" t="s">
        <v>34</v>
      </c>
      <c r="E172" s="2" t="s">
        <v>187</v>
      </c>
      <c r="F172" s="2" t="s">
        <v>97</v>
      </c>
      <c r="G172" s="2" t="s">
        <v>26</v>
      </c>
      <c r="H172" s="2" t="s">
        <v>75</v>
      </c>
      <c r="I172" s="2"/>
      <c r="J172" s="6"/>
      <c r="K172" s="6"/>
      <c r="L172" s="6"/>
      <c r="M172" s="6"/>
      <c r="N172" s="6"/>
      <c r="O172" s="6"/>
      <c r="P172" s="6">
        <v>500000</v>
      </c>
      <c r="Q172" s="6">
        <v>500000</v>
      </c>
      <c r="R172" s="6">
        <v>500000</v>
      </c>
      <c r="S172" s="6"/>
      <c r="T172" s="6"/>
      <c r="U172" s="6"/>
      <c r="V172" s="6">
        <v>500000</v>
      </c>
      <c r="W172" s="6">
        <v>500000</v>
      </c>
      <c r="X172" s="6">
        <v>500000</v>
      </c>
      <c r="Y172" s="6">
        <f>SUM(Z172:AC172)</f>
        <v>2396515</v>
      </c>
      <c r="Z172" s="52"/>
      <c r="AA172" s="62"/>
      <c r="AB172" s="62">
        <v>2396515</v>
      </c>
      <c r="AC172" s="52"/>
      <c r="AD172" s="52">
        <f t="shared" si="62"/>
        <v>0</v>
      </c>
      <c r="AE172" s="52">
        <f t="shared" si="63"/>
        <v>0</v>
      </c>
      <c r="AF172" s="52"/>
      <c r="AG172" s="85" t="e">
        <f t="shared" si="53"/>
        <v>#DIV/0!</v>
      </c>
    </row>
    <row r="173" spans="1:33" hidden="1">
      <c r="A173" s="1" t="s">
        <v>48</v>
      </c>
      <c r="B173" s="2" t="s">
        <v>7</v>
      </c>
      <c r="C173" s="2" t="s">
        <v>53</v>
      </c>
      <c r="D173" s="2" t="s">
        <v>34</v>
      </c>
      <c r="E173" s="2" t="s">
        <v>187</v>
      </c>
      <c r="F173" s="2" t="s">
        <v>93</v>
      </c>
      <c r="G173" s="2" t="s">
        <v>26</v>
      </c>
      <c r="H173" s="2" t="s">
        <v>75</v>
      </c>
      <c r="I173" s="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>
        <f>SUM(Z173:AC173)</f>
        <v>376485</v>
      </c>
      <c r="Z173" s="52">
        <v>94500</v>
      </c>
      <c r="AA173" s="62">
        <v>281985</v>
      </c>
      <c r="AB173" s="62"/>
      <c r="AC173" s="52"/>
      <c r="AD173" s="52">
        <f t="shared" si="62"/>
        <v>376485</v>
      </c>
      <c r="AE173" s="52">
        <f t="shared" si="63"/>
        <v>376485</v>
      </c>
      <c r="AF173" s="52">
        <v>99883</v>
      </c>
      <c r="AG173" s="85">
        <f t="shared" si="53"/>
        <v>26.530406257885442</v>
      </c>
    </row>
    <row r="174" spans="1:33" hidden="1">
      <c r="A174" s="1" t="s">
        <v>340</v>
      </c>
      <c r="B174" s="2" t="s">
        <v>7</v>
      </c>
      <c r="C174" s="2" t="s">
        <v>53</v>
      </c>
      <c r="D174" s="2" t="s">
        <v>34</v>
      </c>
      <c r="E174" s="2" t="s">
        <v>187</v>
      </c>
      <c r="F174" s="2" t="s">
        <v>93</v>
      </c>
      <c r="G174" s="2" t="s">
        <v>22</v>
      </c>
      <c r="H174" s="2" t="s">
        <v>337</v>
      </c>
      <c r="I174" s="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>
        <f>SUM(Z174:AC174)</f>
        <v>21500</v>
      </c>
      <c r="Z174" s="52"/>
      <c r="AA174" s="62">
        <v>21500</v>
      </c>
      <c r="AB174" s="62"/>
      <c r="AC174" s="52"/>
      <c r="AD174" s="52">
        <f t="shared" si="62"/>
        <v>21500</v>
      </c>
      <c r="AE174" s="52">
        <f t="shared" si="63"/>
        <v>21500</v>
      </c>
      <c r="AF174" s="52">
        <v>21418.17</v>
      </c>
      <c r="AG174" s="85">
        <f t="shared" si="53"/>
        <v>99.619395348837202</v>
      </c>
    </row>
    <row r="175" spans="1:33" hidden="1">
      <c r="A175" s="1" t="s">
        <v>11</v>
      </c>
      <c r="B175" s="2" t="s">
        <v>7</v>
      </c>
      <c r="C175" s="2" t="s">
        <v>53</v>
      </c>
      <c r="D175" s="2" t="s">
        <v>34</v>
      </c>
      <c r="E175" s="2" t="s">
        <v>187</v>
      </c>
      <c r="F175" s="2" t="s">
        <v>93</v>
      </c>
      <c r="G175" s="2" t="s">
        <v>23</v>
      </c>
      <c r="H175" s="2" t="s">
        <v>86</v>
      </c>
      <c r="I175" s="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>
        <f>SUM(Z175:AC175)</f>
        <v>3500</v>
      </c>
      <c r="Z175" s="52"/>
      <c r="AA175" s="62">
        <v>3500</v>
      </c>
      <c r="AB175" s="62"/>
      <c r="AC175" s="52"/>
      <c r="AD175" s="52">
        <f t="shared" si="62"/>
        <v>3500</v>
      </c>
      <c r="AE175" s="52">
        <f t="shared" si="63"/>
        <v>3500</v>
      </c>
      <c r="AF175" s="52">
        <v>3500</v>
      </c>
      <c r="AG175" s="85">
        <f t="shared" si="53"/>
        <v>100</v>
      </c>
    </row>
    <row r="176" spans="1:33" hidden="1">
      <c r="A176" s="1" t="s">
        <v>12</v>
      </c>
      <c r="B176" s="2" t="s">
        <v>7</v>
      </c>
      <c r="C176" s="2" t="s">
        <v>53</v>
      </c>
      <c r="D176" s="2" t="s">
        <v>34</v>
      </c>
      <c r="E176" s="2" t="s">
        <v>187</v>
      </c>
      <c r="F176" s="2" t="s">
        <v>93</v>
      </c>
      <c r="G176" s="2" t="s">
        <v>24</v>
      </c>
      <c r="H176" s="2" t="s">
        <v>69</v>
      </c>
      <c r="I176" s="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>
        <f>SUM(Z176:AC176)</f>
        <v>391332.91</v>
      </c>
      <c r="Z176" s="52"/>
      <c r="AA176" s="62">
        <v>2000</v>
      </c>
      <c r="AB176" s="62">
        <v>389332.91</v>
      </c>
      <c r="AC176" s="52"/>
      <c r="AD176" s="52">
        <f t="shared" si="62"/>
        <v>2000</v>
      </c>
      <c r="AE176" s="52">
        <f t="shared" si="63"/>
        <v>2000</v>
      </c>
      <c r="AF176" s="52">
        <v>1720</v>
      </c>
      <c r="AG176" s="85">
        <f t="shared" si="53"/>
        <v>86</v>
      </c>
    </row>
    <row r="177" spans="1:33" s="99" customFormat="1" ht="12.75" customHeight="1">
      <c r="A177" s="1" t="s">
        <v>407</v>
      </c>
      <c r="B177" s="2" t="s">
        <v>7</v>
      </c>
      <c r="C177" s="2" t="s">
        <v>53</v>
      </c>
      <c r="D177" s="2" t="s">
        <v>34</v>
      </c>
      <c r="E177" s="2" t="s">
        <v>408</v>
      </c>
      <c r="F177" s="2"/>
      <c r="G177" s="2"/>
      <c r="H177" s="2"/>
      <c r="I177" s="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>
        <f t="shared" ref="Y177:AF177" si="75">Y178</f>
        <v>1912172</v>
      </c>
      <c r="Z177" s="6">
        <f t="shared" si="75"/>
        <v>0</v>
      </c>
      <c r="AA177" s="6">
        <f t="shared" si="75"/>
        <v>1912172</v>
      </c>
      <c r="AB177" s="6">
        <f t="shared" si="75"/>
        <v>0</v>
      </c>
      <c r="AC177" s="6">
        <f t="shared" si="75"/>
        <v>0</v>
      </c>
      <c r="AD177" s="6">
        <f t="shared" si="75"/>
        <v>0</v>
      </c>
      <c r="AE177" s="6">
        <f t="shared" si="75"/>
        <v>1912172</v>
      </c>
      <c r="AF177" s="6">
        <f t="shared" si="75"/>
        <v>0</v>
      </c>
      <c r="AG177" s="52">
        <f t="shared" si="53"/>
        <v>0</v>
      </c>
    </row>
    <row r="178" spans="1:33" hidden="1">
      <c r="A178" s="1" t="s">
        <v>11</v>
      </c>
      <c r="B178" s="2" t="s">
        <v>7</v>
      </c>
      <c r="C178" s="2" t="s">
        <v>53</v>
      </c>
      <c r="D178" s="2" t="s">
        <v>34</v>
      </c>
      <c r="E178" s="2" t="s">
        <v>408</v>
      </c>
      <c r="F178" s="2" t="s">
        <v>93</v>
      </c>
      <c r="G178" s="2" t="s">
        <v>23</v>
      </c>
      <c r="H178" s="2" t="s">
        <v>86</v>
      </c>
      <c r="I178" s="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>
        <f>SUM(Z178:AC178)</f>
        <v>1912172</v>
      </c>
      <c r="Z178" s="52"/>
      <c r="AA178" s="62">
        <v>1912172</v>
      </c>
      <c r="AB178" s="62"/>
      <c r="AC178" s="52"/>
      <c r="AD178" s="52"/>
      <c r="AE178" s="52">
        <f>Z178+AA178</f>
        <v>1912172</v>
      </c>
      <c r="AF178" s="52"/>
      <c r="AG178" s="85">
        <f t="shared" si="53"/>
        <v>0</v>
      </c>
    </row>
    <row r="179" spans="1:33">
      <c r="A179" s="3" t="s">
        <v>236</v>
      </c>
      <c r="B179" s="4" t="s">
        <v>7</v>
      </c>
      <c r="C179" s="4" t="s">
        <v>53</v>
      </c>
      <c r="D179" s="4" t="s">
        <v>44</v>
      </c>
      <c r="E179" s="4"/>
      <c r="F179" s="4"/>
      <c r="G179" s="4"/>
      <c r="H179" s="4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ref="Y179:AE179" si="76">Y180+Y185+Y189+Y198</f>
        <v>16538790.809999999</v>
      </c>
      <c r="Z179" s="5">
        <f t="shared" si="76"/>
        <v>3570342.17</v>
      </c>
      <c r="AA179" s="39">
        <f t="shared" si="76"/>
        <v>3372848.0300000003</v>
      </c>
      <c r="AB179" s="39">
        <f t="shared" si="76"/>
        <v>6362258.6899999995</v>
      </c>
      <c r="AC179" s="5">
        <f t="shared" si="76"/>
        <v>3233341.92</v>
      </c>
      <c r="AD179" s="5">
        <f t="shared" si="76"/>
        <v>6893190.2000000002</v>
      </c>
      <c r="AE179" s="5">
        <f t="shared" si="76"/>
        <v>6943190.2000000002</v>
      </c>
      <c r="AF179" s="5">
        <f t="shared" ref="AF179" si="77">AF180+AF185+AF189+AF198</f>
        <v>4446421.82</v>
      </c>
      <c r="AG179" s="85">
        <f t="shared" si="53"/>
        <v>64.040040556572976</v>
      </c>
    </row>
    <row r="180" spans="1:33">
      <c r="A180" s="1" t="s">
        <v>54</v>
      </c>
      <c r="B180" s="2" t="s">
        <v>7</v>
      </c>
      <c r="C180" s="2" t="s">
        <v>53</v>
      </c>
      <c r="D180" s="2" t="s">
        <v>44</v>
      </c>
      <c r="E180" s="2" t="s">
        <v>188</v>
      </c>
      <c r="F180" s="2"/>
      <c r="G180" s="2"/>
      <c r="H180" s="2"/>
      <c r="I180" s="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>
        <f t="shared" ref="Y180:AE180" si="78">SUM(Y181:Y184)</f>
        <v>5017279.63</v>
      </c>
      <c r="Z180" s="6">
        <f t="shared" si="78"/>
        <v>1144081.42</v>
      </c>
      <c r="AA180" s="28">
        <f t="shared" si="78"/>
        <v>801444.63</v>
      </c>
      <c r="AB180" s="28">
        <f t="shared" si="78"/>
        <v>1857701.94</v>
      </c>
      <c r="AC180" s="6">
        <f t="shared" si="78"/>
        <v>1214051.6400000001</v>
      </c>
      <c r="AD180" s="6">
        <f t="shared" si="78"/>
        <v>1945526.05</v>
      </c>
      <c r="AE180" s="6">
        <f t="shared" si="78"/>
        <v>1945526.05</v>
      </c>
      <c r="AF180" s="6">
        <f t="shared" ref="AF180" si="79">SUM(AF181:AF184)</f>
        <v>1559447.67</v>
      </c>
      <c r="AG180" s="52">
        <f t="shared" si="53"/>
        <v>80.155579001370853</v>
      </c>
    </row>
    <row r="181" spans="1:33" hidden="1">
      <c r="A181" s="1" t="s">
        <v>13</v>
      </c>
      <c r="B181" s="2" t="s">
        <v>7</v>
      </c>
      <c r="C181" s="2" t="s">
        <v>53</v>
      </c>
      <c r="D181" s="2" t="s">
        <v>44</v>
      </c>
      <c r="E181" s="2" t="s">
        <v>188</v>
      </c>
      <c r="F181" s="2" t="s">
        <v>93</v>
      </c>
      <c r="G181" s="2" t="s">
        <v>25</v>
      </c>
      <c r="H181" s="2" t="s">
        <v>72</v>
      </c>
      <c r="I181" s="2"/>
      <c r="J181" s="6">
        <v>2076519.98</v>
      </c>
      <c r="K181" s="6">
        <v>2290401.54</v>
      </c>
      <c r="L181" s="6">
        <v>2537764.91</v>
      </c>
      <c r="M181" s="6"/>
      <c r="N181" s="6"/>
      <c r="O181" s="6"/>
      <c r="P181" s="6"/>
      <c r="Q181" s="6"/>
      <c r="R181" s="6"/>
      <c r="S181" s="6"/>
      <c r="T181" s="6"/>
      <c r="U181" s="6"/>
      <c r="V181" s="6">
        <v>2076519.98</v>
      </c>
      <c r="W181" s="6">
        <v>2290401.54</v>
      </c>
      <c r="X181" s="6">
        <v>2537764.91</v>
      </c>
      <c r="Y181" s="6">
        <f>SUM(Z181:AC181)</f>
        <v>1621769.73</v>
      </c>
      <c r="Z181" s="52">
        <v>560081.42000000004</v>
      </c>
      <c r="AA181" s="62">
        <v>97944.63</v>
      </c>
      <c r="AB181" s="62">
        <v>252192.04</v>
      </c>
      <c r="AC181" s="52">
        <v>711551.64</v>
      </c>
      <c r="AD181" s="52">
        <f t="shared" si="62"/>
        <v>658026.05000000005</v>
      </c>
      <c r="AE181" s="52">
        <f t="shared" si="63"/>
        <v>658026.05000000005</v>
      </c>
      <c r="AF181" s="52">
        <v>636207.27</v>
      </c>
      <c r="AG181" s="52">
        <f t="shared" si="53"/>
        <v>96.68420725896793</v>
      </c>
    </row>
    <row r="182" spans="1:33" hidden="1">
      <c r="A182" s="1" t="s">
        <v>48</v>
      </c>
      <c r="B182" s="2" t="s">
        <v>7</v>
      </c>
      <c r="C182" s="2" t="s">
        <v>53</v>
      </c>
      <c r="D182" s="2" t="s">
        <v>44</v>
      </c>
      <c r="E182" s="2" t="s">
        <v>188</v>
      </c>
      <c r="F182" s="2" t="s">
        <v>93</v>
      </c>
      <c r="G182" s="2" t="s">
        <v>26</v>
      </c>
      <c r="H182" s="2" t="s">
        <v>75</v>
      </c>
      <c r="I182" s="2"/>
      <c r="J182" s="6"/>
      <c r="K182" s="6"/>
      <c r="L182" s="6"/>
      <c r="M182" s="6"/>
      <c r="N182" s="6"/>
      <c r="O182" s="6"/>
      <c r="P182" s="6">
        <v>500000</v>
      </c>
      <c r="Q182" s="6">
        <v>500000</v>
      </c>
      <c r="R182" s="6">
        <v>500000</v>
      </c>
      <c r="S182" s="6"/>
      <c r="T182" s="6"/>
      <c r="U182" s="6"/>
      <c r="V182" s="6">
        <v>500000</v>
      </c>
      <c r="W182" s="6">
        <v>500000</v>
      </c>
      <c r="X182" s="6">
        <v>500000</v>
      </c>
      <c r="Y182" s="6">
        <f>SUM(Z182:AC182)</f>
        <v>0</v>
      </c>
      <c r="Z182" s="52"/>
      <c r="AA182" s="62"/>
      <c r="AB182" s="62"/>
      <c r="AC182" s="52"/>
      <c r="AD182" s="52">
        <f t="shared" si="62"/>
        <v>0</v>
      </c>
      <c r="AE182" s="52">
        <f t="shared" si="63"/>
        <v>0</v>
      </c>
      <c r="AF182" s="52"/>
      <c r="AG182" s="52" t="e">
        <f t="shared" si="53"/>
        <v>#DIV/0!</v>
      </c>
    </row>
    <row r="183" spans="1:33" hidden="1">
      <c r="A183" s="1" t="s">
        <v>48</v>
      </c>
      <c r="B183" s="2" t="s">
        <v>7</v>
      </c>
      <c r="C183" s="2" t="s">
        <v>53</v>
      </c>
      <c r="D183" s="2" t="s">
        <v>44</v>
      </c>
      <c r="E183" s="2" t="s">
        <v>188</v>
      </c>
      <c r="F183" s="2" t="s">
        <v>93</v>
      </c>
      <c r="G183" s="2" t="s">
        <v>26</v>
      </c>
      <c r="H183" s="2" t="s">
        <v>77</v>
      </c>
      <c r="I183" s="2"/>
      <c r="J183" s="6"/>
      <c r="K183" s="6"/>
      <c r="L183" s="6"/>
      <c r="M183" s="6"/>
      <c r="N183" s="6"/>
      <c r="O183" s="6"/>
      <c r="P183" s="6">
        <v>3920100</v>
      </c>
      <c r="Q183" s="6">
        <v>4163146.2</v>
      </c>
      <c r="R183" s="6">
        <v>4421261.2699999996</v>
      </c>
      <c r="S183" s="6"/>
      <c r="T183" s="6"/>
      <c r="U183" s="6"/>
      <c r="V183" s="6">
        <v>3920100</v>
      </c>
      <c r="W183" s="6">
        <v>4163146.2</v>
      </c>
      <c r="X183" s="6">
        <v>4421261.2699999996</v>
      </c>
      <c r="Y183" s="6">
        <f>SUM(Z183:AC183)</f>
        <v>2895509.9</v>
      </c>
      <c r="Z183" s="52">
        <v>584000</v>
      </c>
      <c r="AA183" s="62">
        <v>703500</v>
      </c>
      <c r="AB183" s="62">
        <v>1105509.8999999999</v>
      </c>
      <c r="AC183" s="52">
        <v>502500</v>
      </c>
      <c r="AD183" s="52">
        <f t="shared" si="62"/>
        <v>1287500</v>
      </c>
      <c r="AE183" s="52">
        <f t="shared" si="63"/>
        <v>1287500</v>
      </c>
      <c r="AF183" s="52">
        <v>923240.4</v>
      </c>
      <c r="AG183" s="52">
        <f t="shared" si="53"/>
        <v>71.707992233009705</v>
      </c>
    </row>
    <row r="184" spans="1:33" hidden="1">
      <c r="A184" s="1" t="s">
        <v>156</v>
      </c>
      <c r="B184" s="2" t="s">
        <v>7</v>
      </c>
      <c r="C184" s="2" t="s">
        <v>53</v>
      </c>
      <c r="D184" s="2" t="s">
        <v>44</v>
      </c>
      <c r="E184" s="2" t="s">
        <v>188</v>
      </c>
      <c r="F184" s="2" t="s">
        <v>93</v>
      </c>
      <c r="G184" s="2" t="s">
        <v>22</v>
      </c>
      <c r="H184" s="2" t="s">
        <v>68</v>
      </c>
      <c r="I184" s="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>
        <f>SUM(Z184:AC184)</f>
        <v>500000</v>
      </c>
      <c r="Z184" s="52"/>
      <c r="AA184" s="62"/>
      <c r="AB184" s="62">
        <v>500000</v>
      </c>
      <c r="AC184" s="52"/>
      <c r="AD184" s="52">
        <f t="shared" si="62"/>
        <v>0</v>
      </c>
      <c r="AE184" s="52">
        <f t="shared" si="63"/>
        <v>0</v>
      </c>
      <c r="AF184" s="52"/>
      <c r="AG184" s="52" t="e">
        <f t="shared" si="53"/>
        <v>#DIV/0!</v>
      </c>
    </row>
    <row r="185" spans="1:33">
      <c r="A185" s="1" t="s">
        <v>263</v>
      </c>
      <c r="B185" s="2" t="s">
        <v>7</v>
      </c>
      <c r="C185" s="2" t="s">
        <v>53</v>
      </c>
      <c r="D185" s="2" t="s">
        <v>44</v>
      </c>
      <c r="E185" s="2" t="s">
        <v>189</v>
      </c>
      <c r="F185" s="2"/>
      <c r="G185" s="2"/>
      <c r="H185" s="2"/>
      <c r="I185" s="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>
        <f t="shared" ref="Y185:AF185" si="80">SUM(Y186:Y188)</f>
        <v>854557.7699999999</v>
      </c>
      <c r="Z185" s="6">
        <f t="shared" si="80"/>
        <v>245455.78</v>
      </c>
      <c r="AA185" s="28">
        <f t="shared" si="80"/>
        <v>236367.33</v>
      </c>
      <c r="AB185" s="28">
        <f t="shared" si="80"/>
        <v>236367.33</v>
      </c>
      <c r="AC185" s="6">
        <f t="shared" si="80"/>
        <v>136367.32999999999</v>
      </c>
      <c r="AD185" s="6">
        <f t="shared" si="80"/>
        <v>481823.11</v>
      </c>
      <c r="AE185" s="6">
        <f t="shared" si="80"/>
        <v>481823.11</v>
      </c>
      <c r="AF185" s="6">
        <f t="shared" si="80"/>
        <v>275823.11</v>
      </c>
      <c r="AG185" s="52">
        <f t="shared" si="53"/>
        <v>57.24572032254742</v>
      </c>
    </row>
    <row r="186" spans="1:33" hidden="1">
      <c r="A186" s="1" t="s">
        <v>10</v>
      </c>
      <c r="B186" s="2" t="s">
        <v>7</v>
      </c>
      <c r="C186" s="2" t="s">
        <v>53</v>
      </c>
      <c r="D186" s="2" t="s">
        <v>44</v>
      </c>
      <c r="E186" s="2" t="s">
        <v>189</v>
      </c>
      <c r="F186" s="2" t="s">
        <v>93</v>
      </c>
      <c r="G186" s="2" t="s">
        <v>21</v>
      </c>
      <c r="H186" s="2" t="s">
        <v>71</v>
      </c>
      <c r="I186" s="2"/>
      <c r="J186" s="6"/>
      <c r="K186" s="6"/>
      <c r="L186" s="6"/>
      <c r="M186" s="6"/>
      <c r="N186" s="6"/>
      <c r="O186" s="6"/>
      <c r="P186" s="6">
        <v>100000</v>
      </c>
      <c r="Q186" s="6">
        <v>106200</v>
      </c>
      <c r="R186" s="6">
        <v>112784</v>
      </c>
      <c r="S186" s="6"/>
      <c r="T186" s="6"/>
      <c r="U186" s="6"/>
      <c r="V186" s="6">
        <v>100000</v>
      </c>
      <c r="W186" s="6">
        <v>106200</v>
      </c>
      <c r="X186" s="6">
        <v>112784</v>
      </c>
      <c r="Y186" s="6">
        <f>SUM(Z186:AC186)</f>
        <v>99600</v>
      </c>
      <c r="Z186" s="52">
        <v>49800</v>
      </c>
      <c r="AA186" s="62">
        <v>24900</v>
      </c>
      <c r="AB186" s="62">
        <v>24900</v>
      </c>
      <c r="AC186" s="52"/>
      <c r="AD186" s="52">
        <f t="shared" si="62"/>
        <v>74700</v>
      </c>
      <c r="AE186" s="52">
        <f t="shared" si="63"/>
        <v>74700</v>
      </c>
      <c r="AF186" s="52">
        <v>24000</v>
      </c>
      <c r="AG186" s="52">
        <f t="shared" si="53"/>
        <v>32.128514056224901</v>
      </c>
    </row>
    <row r="187" spans="1:33" hidden="1">
      <c r="A187" s="1" t="s">
        <v>48</v>
      </c>
      <c r="B187" s="2" t="s">
        <v>7</v>
      </c>
      <c r="C187" s="2" t="s">
        <v>53</v>
      </c>
      <c r="D187" s="2" t="s">
        <v>44</v>
      </c>
      <c r="E187" s="2" t="s">
        <v>189</v>
      </c>
      <c r="F187" s="2" t="s">
        <v>93</v>
      </c>
      <c r="G187" s="2" t="s">
        <v>26</v>
      </c>
      <c r="H187" s="2" t="s">
        <v>76</v>
      </c>
      <c r="I187" s="2"/>
      <c r="J187" s="6"/>
      <c r="K187" s="6"/>
      <c r="L187" s="6"/>
      <c r="M187" s="6"/>
      <c r="N187" s="6"/>
      <c r="O187" s="6"/>
      <c r="P187" s="6">
        <v>789260</v>
      </c>
      <c r="Q187" s="6">
        <v>838194.12</v>
      </c>
      <c r="R187" s="6">
        <v>890162.16</v>
      </c>
      <c r="S187" s="6"/>
      <c r="T187" s="6"/>
      <c r="U187" s="6"/>
      <c r="V187" s="6">
        <v>789260</v>
      </c>
      <c r="W187" s="6">
        <v>838194.12</v>
      </c>
      <c r="X187" s="6">
        <v>890162.16</v>
      </c>
      <c r="Y187" s="6">
        <f>SUM(Z187:AC187)</f>
        <v>454557.7699999999</v>
      </c>
      <c r="Z187" s="52">
        <v>45455.78</v>
      </c>
      <c r="AA187" s="62">
        <v>136367.32999999999</v>
      </c>
      <c r="AB187" s="62">
        <v>136367.32999999999</v>
      </c>
      <c r="AC187" s="52">
        <v>136367.32999999999</v>
      </c>
      <c r="AD187" s="52">
        <f t="shared" si="62"/>
        <v>181823.11</v>
      </c>
      <c r="AE187" s="52">
        <f t="shared" si="63"/>
        <v>181823.11</v>
      </c>
      <c r="AF187" s="52">
        <v>181823.11</v>
      </c>
      <c r="AG187" s="52">
        <f t="shared" si="53"/>
        <v>100</v>
      </c>
    </row>
    <row r="188" spans="1:33" hidden="1">
      <c r="A188" s="1" t="s">
        <v>46</v>
      </c>
      <c r="B188" s="2" t="s">
        <v>7</v>
      </c>
      <c r="C188" s="2" t="s">
        <v>53</v>
      </c>
      <c r="D188" s="2" t="s">
        <v>44</v>
      </c>
      <c r="E188" s="2" t="s">
        <v>189</v>
      </c>
      <c r="F188" s="2" t="s">
        <v>93</v>
      </c>
      <c r="G188" s="2" t="s">
        <v>22</v>
      </c>
      <c r="H188" s="2" t="s">
        <v>68</v>
      </c>
      <c r="I188" s="2"/>
      <c r="J188" s="6"/>
      <c r="K188" s="6"/>
      <c r="L188" s="6"/>
      <c r="M188" s="6"/>
      <c r="N188" s="6"/>
      <c r="O188" s="6"/>
      <c r="P188" s="6">
        <v>300000</v>
      </c>
      <c r="Q188" s="6">
        <v>318600</v>
      </c>
      <c r="R188" s="6">
        <v>338353.2</v>
      </c>
      <c r="S188" s="6"/>
      <c r="T188" s="6"/>
      <c r="U188" s="6"/>
      <c r="V188" s="6">
        <v>300000</v>
      </c>
      <c r="W188" s="6">
        <v>318600</v>
      </c>
      <c r="X188" s="6">
        <v>338353.2</v>
      </c>
      <c r="Y188" s="6">
        <f>SUM(Z188:AC188)</f>
        <v>300400</v>
      </c>
      <c r="Z188" s="52">
        <v>150200</v>
      </c>
      <c r="AA188" s="62">
        <v>75100</v>
      </c>
      <c r="AB188" s="62">
        <v>75100</v>
      </c>
      <c r="AC188" s="52"/>
      <c r="AD188" s="52">
        <f t="shared" si="62"/>
        <v>225300</v>
      </c>
      <c r="AE188" s="52">
        <f t="shared" si="63"/>
        <v>225300</v>
      </c>
      <c r="AF188" s="52">
        <v>70000</v>
      </c>
      <c r="AG188" s="52">
        <f t="shared" si="53"/>
        <v>31.069684864624946</v>
      </c>
    </row>
    <row r="189" spans="1:33">
      <c r="A189" s="1" t="s">
        <v>212</v>
      </c>
      <c r="B189" s="2" t="s">
        <v>7</v>
      </c>
      <c r="C189" s="2" t="s">
        <v>53</v>
      </c>
      <c r="D189" s="2" t="s">
        <v>44</v>
      </c>
      <c r="E189" s="2" t="s">
        <v>190</v>
      </c>
      <c r="F189" s="2"/>
      <c r="G189" s="2"/>
      <c r="H189" s="2"/>
      <c r="I189" s="2"/>
      <c r="J189" s="6"/>
      <c r="K189" s="6"/>
      <c r="L189" s="6"/>
      <c r="M189" s="6"/>
      <c r="N189" s="6"/>
      <c r="O189" s="6"/>
      <c r="P189" s="6">
        <v>500000</v>
      </c>
      <c r="Q189" s="6">
        <v>531000</v>
      </c>
      <c r="R189" s="6">
        <v>563922</v>
      </c>
      <c r="S189" s="6"/>
      <c r="T189" s="6"/>
      <c r="U189" s="6"/>
      <c r="V189" s="6">
        <v>500000</v>
      </c>
      <c r="W189" s="6">
        <v>531000</v>
      </c>
      <c r="X189" s="6">
        <v>563922</v>
      </c>
      <c r="Y189" s="6">
        <f>SUM(Y190:Y197)</f>
        <v>9666953.4100000001</v>
      </c>
      <c r="Z189" s="6">
        <f t="shared" ref="Z189:AF189" si="81">SUM(Z190:Z197)</f>
        <v>1180804.97</v>
      </c>
      <c r="AA189" s="6">
        <f t="shared" si="81"/>
        <v>2335036.0700000003</v>
      </c>
      <c r="AB189" s="6">
        <f t="shared" si="81"/>
        <v>4268189.42</v>
      </c>
      <c r="AC189" s="6">
        <f t="shared" si="81"/>
        <v>1882922.95</v>
      </c>
      <c r="AD189" s="6">
        <f t="shared" si="81"/>
        <v>3465841.04</v>
      </c>
      <c r="AE189" s="6">
        <f t="shared" si="81"/>
        <v>3515841.04</v>
      </c>
      <c r="AF189" s="6">
        <f t="shared" si="81"/>
        <v>2611151.04</v>
      </c>
      <c r="AG189" s="52">
        <f t="shared" si="53"/>
        <v>74.268176811543213</v>
      </c>
    </row>
    <row r="190" spans="1:33" s="8" customFormat="1" hidden="1">
      <c r="A190" s="1" t="s">
        <v>10</v>
      </c>
      <c r="B190" s="2" t="s">
        <v>7</v>
      </c>
      <c r="C190" s="2" t="s">
        <v>53</v>
      </c>
      <c r="D190" s="2" t="s">
        <v>44</v>
      </c>
      <c r="E190" s="2" t="s">
        <v>190</v>
      </c>
      <c r="F190" s="2" t="s">
        <v>93</v>
      </c>
      <c r="G190" s="2" t="s">
        <v>21</v>
      </c>
      <c r="H190" s="2" t="s">
        <v>71</v>
      </c>
      <c r="I190" s="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>
        <f t="shared" ref="Y190:Y197" si="82">SUM(Z190:AC190)</f>
        <v>50000</v>
      </c>
      <c r="Z190" s="6"/>
      <c r="AA190" s="28">
        <v>50000</v>
      </c>
      <c r="AB190" s="28"/>
      <c r="AC190" s="6"/>
      <c r="AD190" s="52"/>
      <c r="AE190" s="52">
        <f>Z190+AA190</f>
        <v>50000</v>
      </c>
      <c r="AF190" s="52">
        <v>49825</v>
      </c>
      <c r="AG190" s="52">
        <f t="shared" si="53"/>
        <v>99.65</v>
      </c>
    </row>
    <row r="191" spans="1:33" hidden="1">
      <c r="A191" s="1" t="s">
        <v>48</v>
      </c>
      <c r="B191" s="2" t="s">
        <v>7</v>
      </c>
      <c r="C191" s="2" t="s">
        <v>53</v>
      </c>
      <c r="D191" s="2" t="s">
        <v>44</v>
      </c>
      <c r="E191" s="2" t="s">
        <v>190</v>
      </c>
      <c r="F191" s="2" t="s">
        <v>93</v>
      </c>
      <c r="G191" s="2" t="s">
        <v>26</v>
      </c>
      <c r="H191" s="2" t="s">
        <v>75</v>
      </c>
      <c r="I191" s="2"/>
      <c r="J191" s="6"/>
      <c r="K191" s="6"/>
      <c r="L191" s="6"/>
      <c r="M191" s="6"/>
      <c r="N191" s="6"/>
      <c r="O191" s="6"/>
      <c r="P191" s="6">
        <v>500000</v>
      </c>
      <c r="Q191" s="6">
        <v>531000</v>
      </c>
      <c r="R191" s="6">
        <v>563922</v>
      </c>
      <c r="S191" s="6"/>
      <c r="T191" s="6"/>
      <c r="U191" s="6"/>
      <c r="V191" s="6">
        <v>500000</v>
      </c>
      <c r="W191" s="6">
        <v>531000</v>
      </c>
      <c r="X191" s="6">
        <v>563922</v>
      </c>
      <c r="Y191" s="6">
        <f t="shared" si="82"/>
        <v>1833000</v>
      </c>
      <c r="Z191" s="52"/>
      <c r="AA191" s="62">
        <v>350000</v>
      </c>
      <c r="AB191" s="62">
        <v>1483000</v>
      </c>
      <c r="AC191" s="52"/>
      <c r="AD191" s="52">
        <f t="shared" si="62"/>
        <v>350000</v>
      </c>
      <c r="AE191" s="52">
        <f t="shared" ref="AE191:AE197" si="83">Z191+AA191</f>
        <v>350000</v>
      </c>
      <c r="AF191" s="52"/>
      <c r="AG191" s="52">
        <f t="shared" si="53"/>
        <v>0</v>
      </c>
    </row>
    <row r="192" spans="1:33" hidden="1">
      <c r="A192" s="1" t="s">
        <v>48</v>
      </c>
      <c r="B192" s="2" t="s">
        <v>7</v>
      </c>
      <c r="C192" s="2" t="s">
        <v>53</v>
      </c>
      <c r="D192" s="2" t="s">
        <v>44</v>
      </c>
      <c r="E192" s="2" t="s">
        <v>190</v>
      </c>
      <c r="F192" s="2" t="s">
        <v>93</v>
      </c>
      <c r="G192" s="2" t="s">
        <v>26</v>
      </c>
      <c r="H192" s="2" t="s">
        <v>76</v>
      </c>
      <c r="I192" s="2"/>
      <c r="J192" s="6"/>
      <c r="K192" s="6"/>
      <c r="L192" s="6"/>
      <c r="M192" s="6"/>
      <c r="N192" s="6"/>
      <c r="O192" s="6"/>
      <c r="P192" s="6">
        <v>5741970</v>
      </c>
      <c r="Q192" s="6">
        <v>6098000</v>
      </c>
      <c r="R192" s="6">
        <v>6476100</v>
      </c>
      <c r="S192" s="6"/>
      <c r="T192" s="6"/>
      <c r="U192" s="6"/>
      <c r="V192" s="6">
        <v>5741970</v>
      </c>
      <c r="W192" s="6">
        <v>6098000</v>
      </c>
      <c r="X192" s="6">
        <v>6476100</v>
      </c>
      <c r="Y192" s="6">
        <f t="shared" si="82"/>
        <v>6708953.4100000001</v>
      </c>
      <c r="Z192" s="52">
        <v>1150804.97</v>
      </c>
      <c r="AA192" s="62">
        <v>1810036.07</v>
      </c>
      <c r="AB192" s="62">
        <v>1870189.42</v>
      </c>
      <c r="AC192" s="52">
        <v>1877922.95</v>
      </c>
      <c r="AD192" s="52">
        <f t="shared" si="62"/>
        <v>2960841.04</v>
      </c>
      <c r="AE192" s="52">
        <f t="shared" si="83"/>
        <v>2960841.04</v>
      </c>
      <c r="AF192" s="52">
        <v>2478256.04</v>
      </c>
      <c r="AG192" s="52">
        <f t="shared" si="53"/>
        <v>83.701083797460456</v>
      </c>
    </row>
    <row r="193" spans="1:33" hidden="1">
      <c r="A193" s="1" t="s">
        <v>94</v>
      </c>
      <c r="B193" s="2" t="s">
        <v>7</v>
      </c>
      <c r="C193" s="2" t="s">
        <v>53</v>
      </c>
      <c r="D193" s="2" t="s">
        <v>44</v>
      </c>
      <c r="E193" s="2" t="s">
        <v>190</v>
      </c>
      <c r="F193" s="2" t="s">
        <v>93</v>
      </c>
      <c r="G193" s="2" t="s">
        <v>26</v>
      </c>
      <c r="H193" s="2" t="s">
        <v>77</v>
      </c>
      <c r="I193" s="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>
        <f t="shared" si="82"/>
        <v>300000</v>
      </c>
      <c r="Z193" s="52"/>
      <c r="AA193" s="62"/>
      <c r="AB193" s="62">
        <v>300000</v>
      </c>
      <c r="AC193" s="52"/>
      <c r="AD193" s="52"/>
      <c r="AE193" s="52">
        <f t="shared" si="83"/>
        <v>0</v>
      </c>
      <c r="AF193" s="52"/>
      <c r="AG193" s="52" t="e">
        <f t="shared" si="53"/>
        <v>#DIV/0!</v>
      </c>
    </row>
    <row r="194" spans="1:33" hidden="1">
      <c r="A194" s="1" t="s">
        <v>48</v>
      </c>
      <c r="B194" s="2" t="s">
        <v>7</v>
      </c>
      <c r="C194" s="2" t="s">
        <v>53</v>
      </c>
      <c r="D194" s="2" t="s">
        <v>44</v>
      </c>
      <c r="E194" s="2" t="s">
        <v>190</v>
      </c>
      <c r="F194" s="2" t="s">
        <v>93</v>
      </c>
      <c r="G194" s="2" t="s">
        <v>22</v>
      </c>
      <c r="H194" s="2" t="s">
        <v>68</v>
      </c>
      <c r="I194" s="2"/>
      <c r="J194" s="6"/>
      <c r="K194" s="6"/>
      <c r="L194" s="6"/>
      <c r="M194" s="6"/>
      <c r="N194" s="6"/>
      <c r="O194" s="6"/>
      <c r="P194" s="6">
        <v>500000</v>
      </c>
      <c r="Q194" s="6">
        <v>531000</v>
      </c>
      <c r="R194" s="6">
        <v>563922</v>
      </c>
      <c r="S194" s="6"/>
      <c r="T194" s="6"/>
      <c r="U194" s="6"/>
      <c r="V194" s="6">
        <v>500000</v>
      </c>
      <c r="W194" s="6">
        <v>531000</v>
      </c>
      <c r="X194" s="6">
        <v>563922</v>
      </c>
      <c r="Y194" s="6">
        <f t="shared" si="82"/>
        <v>350000</v>
      </c>
      <c r="Z194" s="52"/>
      <c r="AA194" s="62"/>
      <c r="AB194" s="62">
        <v>350000</v>
      </c>
      <c r="AC194" s="52"/>
      <c r="AD194" s="52">
        <f t="shared" si="62"/>
        <v>0</v>
      </c>
      <c r="AE194" s="52">
        <f t="shared" si="83"/>
        <v>0</v>
      </c>
      <c r="AF194" s="52"/>
      <c r="AG194" s="52" t="e">
        <f t="shared" si="53"/>
        <v>#DIV/0!</v>
      </c>
    </row>
    <row r="195" spans="1:33" hidden="1">
      <c r="A195" s="1" t="s">
        <v>11</v>
      </c>
      <c r="B195" s="2" t="s">
        <v>7</v>
      </c>
      <c r="C195" s="2" t="s">
        <v>53</v>
      </c>
      <c r="D195" s="2" t="s">
        <v>44</v>
      </c>
      <c r="E195" s="2" t="s">
        <v>190</v>
      </c>
      <c r="F195" s="2" t="s">
        <v>93</v>
      </c>
      <c r="G195" s="2" t="s">
        <v>23</v>
      </c>
      <c r="H195" s="2" t="s">
        <v>86</v>
      </c>
      <c r="I195" s="2"/>
      <c r="J195" s="6"/>
      <c r="K195" s="6"/>
      <c r="L195" s="6"/>
      <c r="M195" s="6"/>
      <c r="N195" s="6"/>
      <c r="O195" s="6"/>
      <c r="P195" s="6">
        <v>433000</v>
      </c>
      <c r="Q195" s="6">
        <v>433000</v>
      </c>
      <c r="R195" s="6">
        <v>433000</v>
      </c>
      <c r="S195" s="6"/>
      <c r="T195" s="6"/>
      <c r="U195" s="6"/>
      <c r="V195" s="6">
        <v>433000</v>
      </c>
      <c r="W195" s="6">
        <v>433000</v>
      </c>
      <c r="X195" s="6">
        <v>433000</v>
      </c>
      <c r="Y195" s="6">
        <f t="shared" si="82"/>
        <v>200000</v>
      </c>
      <c r="Z195" s="52"/>
      <c r="AA195" s="62"/>
      <c r="AB195" s="62">
        <v>200000</v>
      </c>
      <c r="AC195" s="52"/>
      <c r="AD195" s="52">
        <f t="shared" si="62"/>
        <v>0</v>
      </c>
      <c r="AE195" s="52">
        <f t="shared" si="83"/>
        <v>0</v>
      </c>
      <c r="AF195" s="52"/>
      <c r="AG195" s="52" t="e">
        <f t="shared" si="53"/>
        <v>#DIV/0!</v>
      </c>
    </row>
    <row r="196" spans="1:33" hidden="1">
      <c r="A196" s="1" t="s">
        <v>12</v>
      </c>
      <c r="B196" s="2" t="s">
        <v>7</v>
      </c>
      <c r="C196" s="2" t="s">
        <v>53</v>
      </c>
      <c r="D196" s="2" t="s">
        <v>44</v>
      </c>
      <c r="E196" s="2" t="s">
        <v>190</v>
      </c>
      <c r="F196" s="2" t="s">
        <v>93</v>
      </c>
      <c r="G196" s="2" t="s">
        <v>24</v>
      </c>
      <c r="H196" s="2" t="s">
        <v>326</v>
      </c>
      <c r="I196" s="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>
        <f t="shared" si="82"/>
        <v>12600</v>
      </c>
      <c r="Z196" s="52"/>
      <c r="AA196" s="62"/>
      <c r="AB196" s="62">
        <v>12600</v>
      </c>
      <c r="AC196" s="52"/>
      <c r="AD196" s="52"/>
      <c r="AE196" s="52">
        <f t="shared" si="83"/>
        <v>0</v>
      </c>
      <c r="AF196" s="52"/>
      <c r="AG196" s="52" t="e">
        <f t="shared" si="53"/>
        <v>#DIV/0!</v>
      </c>
    </row>
    <row r="197" spans="1:33" hidden="1">
      <c r="A197" s="1" t="s">
        <v>12</v>
      </c>
      <c r="B197" s="2" t="s">
        <v>7</v>
      </c>
      <c r="C197" s="2" t="s">
        <v>53</v>
      </c>
      <c r="D197" s="2" t="s">
        <v>44</v>
      </c>
      <c r="E197" s="2" t="s">
        <v>190</v>
      </c>
      <c r="F197" s="2" t="s">
        <v>93</v>
      </c>
      <c r="G197" s="2" t="s">
        <v>24</v>
      </c>
      <c r="H197" s="2" t="s">
        <v>69</v>
      </c>
      <c r="I197" s="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>
        <f t="shared" si="82"/>
        <v>212400</v>
      </c>
      <c r="Z197" s="52">
        <v>30000</v>
      </c>
      <c r="AA197" s="62">
        <v>125000</v>
      </c>
      <c r="AB197" s="62">
        <v>52400</v>
      </c>
      <c r="AC197" s="52">
        <v>5000</v>
      </c>
      <c r="AD197" s="52">
        <f t="shared" si="62"/>
        <v>155000</v>
      </c>
      <c r="AE197" s="52">
        <f t="shared" si="83"/>
        <v>155000</v>
      </c>
      <c r="AF197" s="52">
        <v>83070</v>
      </c>
      <c r="AG197" s="52">
        <f t="shared" si="53"/>
        <v>53.593548387096781</v>
      </c>
    </row>
    <row r="198" spans="1:33">
      <c r="A198" s="1" t="s">
        <v>335</v>
      </c>
      <c r="B198" s="2" t="s">
        <v>7</v>
      </c>
      <c r="C198" s="2" t="s">
        <v>53</v>
      </c>
      <c r="D198" s="2" t="s">
        <v>44</v>
      </c>
      <c r="E198" s="2" t="s">
        <v>336</v>
      </c>
      <c r="F198" s="2"/>
      <c r="G198" s="2"/>
      <c r="H198" s="2"/>
      <c r="I198" s="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>
        <f t="shared" ref="Y198:AF198" si="84">Y199</f>
        <v>1000000</v>
      </c>
      <c r="Z198" s="6">
        <f t="shared" si="84"/>
        <v>1000000</v>
      </c>
      <c r="AA198" s="28">
        <f t="shared" si="84"/>
        <v>0</v>
      </c>
      <c r="AB198" s="28">
        <f t="shared" si="84"/>
        <v>0</v>
      </c>
      <c r="AC198" s="6">
        <f t="shared" si="84"/>
        <v>0</v>
      </c>
      <c r="AD198" s="6">
        <f t="shared" si="84"/>
        <v>1000000</v>
      </c>
      <c r="AE198" s="6">
        <f t="shared" si="84"/>
        <v>1000000</v>
      </c>
      <c r="AF198" s="6">
        <f t="shared" si="84"/>
        <v>0</v>
      </c>
      <c r="AG198" s="52">
        <f t="shared" si="53"/>
        <v>0</v>
      </c>
    </row>
    <row r="199" spans="1:33" hidden="1">
      <c r="A199" s="1" t="s">
        <v>48</v>
      </c>
      <c r="B199" s="2" t="s">
        <v>7</v>
      </c>
      <c r="C199" s="2" t="s">
        <v>53</v>
      </c>
      <c r="D199" s="2" t="s">
        <v>44</v>
      </c>
      <c r="E199" s="2" t="s">
        <v>336</v>
      </c>
      <c r="F199" s="2" t="s">
        <v>93</v>
      </c>
      <c r="G199" s="2" t="s">
        <v>26</v>
      </c>
      <c r="H199" s="2" t="s">
        <v>75</v>
      </c>
      <c r="I199" s="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>
        <f>SUM(Z199:AC199)</f>
        <v>1000000</v>
      </c>
      <c r="Z199" s="52">
        <v>1000000</v>
      </c>
      <c r="AA199" s="62"/>
      <c r="AB199" s="62"/>
      <c r="AC199" s="52"/>
      <c r="AD199" s="52">
        <f t="shared" si="62"/>
        <v>1000000</v>
      </c>
      <c r="AE199" s="52">
        <f t="shared" si="63"/>
        <v>1000000</v>
      </c>
      <c r="AF199" s="52"/>
      <c r="AG199" s="85">
        <f t="shared" si="53"/>
        <v>0</v>
      </c>
    </row>
    <row r="200" spans="1:33">
      <c r="A200" s="3" t="s">
        <v>213</v>
      </c>
      <c r="B200" s="4" t="s">
        <v>7</v>
      </c>
      <c r="C200" s="4" t="s">
        <v>49</v>
      </c>
      <c r="D200" s="4" t="s">
        <v>209</v>
      </c>
      <c r="E200" s="4"/>
      <c r="F200" s="4"/>
      <c r="G200" s="4"/>
      <c r="H200" s="4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ref="Y200:AE200" si="85">Y201+Y211</f>
        <v>3353550</v>
      </c>
      <c r="Z200" s="5">
        <f t="shared" si="85"/>
        <v>808830</v>
      </c>
      <c r="AA200" s="39">
        <f t="shared" si="85"/>
        <v>1197620</v>
      </c>
      <c r="AB200" s="39">
        <f t="shared" si="85"/>
        <v>951450</v>
      </c>
      <c r="AC200" s="5">
        <f t="shared" si="85"/>
        <v>395650</v>
      </c>
      <c r="AD200" s="5">
        <f t="shared" si="85"/>
        <v>2006450</v>
      </c>
      <c r="AE200" s="5">
        <f t="shared" si="85"/>
        <v>2006450</v>
      </c>
      <c r="AF200" s="5">
        <f t="shared" ref="AF200" si="86">AF201+AF211</f>
        <v>1227826.5</v>
      </c>
      <c r="AG200" s="85">
        <f t="shared" si="53"/>
        <v>61.193974432455335</v>
      </c>
    </row>
    <row r="201" spans="1:33">
      <c r="A201" s="3" t="s">
        <v>55</v>
      </c>
      <c r="B201" s="4" t="s">
        <v>7</v>
      </c>
      <c r="C201" s="4" t="s">
        <v>49</v>
      </c>
      <c r="D201" s="4" t="s">
        <v>49</v>
      </c>
      <c r="E201" s="4"/>
      <c r="F201" s="4"/>
      <c r="G201" s="4"/>
      <c r="H201" s="4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ref="Y201:AF201" si="87">Y202</f>
        <v>630000</v>
      </c>
      <c r="Z201" s="5">
        <f t="shared" si="87"/>
        <v>202030</v>
      </c>
      <c r="AA201" s="39">
        <f t="shared" si="87"/>
        <v>373770</v>
      </c>
      <c r="AB201" s="39">
        <f t="shared" si="87"/>
        <v>39200</v>
      </c>
      <c r="AC201" s="5">
        <f t="shared" si="87"/>
        <v>15000</v>
      </c>
      <c r="AD201" s="5">
        <f t="shared" si="87"/>
        <v>575800</v>
      </c>
      <c r="AE201" s="5">
        <f t="shared" si="87"/>
        <v>575800</v>
      </c>
      <c r="AF201" s="5">
        <f t="shared" si="87"/>
        <v>441519</v>
      </c>
      <c r="AG201" s="85">
        <f t="shared" si="53"/>
        <v>76.679228898923242</v>
      </c>
    </row>
    <row r="202" spans="1:33">
      <c r="A202" s="1" t="s">
        <v>98</v>
      </c>
      <c r="B202" s="2" t="s">
        <v>7</v>
      </c>
      <c r="C202" s="2" t="s">
        <v>49</v>
      </c>
      <c r="D202" s="2" t="s">
        <v>49</v>
      </c>
      <c r="E202" s="2" t="s">
        <v>191</v>
      </c>
      <c r="F202" s="2"/>
      <c r="G202" s="2"/>
      <c r="H202" s="2"/>
      <c r="I202" s="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>
        <f t="shared" ref="Y202:AE202" si="88">SUM(Y203:Y210)</f>
        <v>630000</v>
      </c>
      <c r="Z202" s="6">
        <f t="shared" si="88"/>
        <v>202030</v>
      </c>
      <c r="AA202" s="28">
        <f t="shared" si="88"/>
        <v>373770</v>
      </c>
      <c r="AB202" s="28">
        <f t="shared" si="88"/>
        <v>39200</v>
      </c>
      <c r="AC202" s="6">
        <f t="shared" si="88"/>
        <v>15000</v>
      </c>
      <c r="AD202" s="6">
        <f t="shared" si="88"/>
        <v>575800</v>
      </c>
      <c r="AE202" s="6">
        <f t="shared" si="88"/>
        <v>575800</v>
      </c>
      <c r="AF202" s="6">
        <f t="shared" ref="AF202" si="89">SUM(AF203:AF210)</f>
        <v>441519</v>
      </c>
      <c r="AG202" s="52">
        <f t="shared" si="53"/>
        <v>76.679228898923242</v>
      </c>
    </row>
    <row r="203" spans="1:33" hidden="1">
      <c r="A203" s="1" t="s">
        <v>10</v>
      </c>
      <c r="B203" s="2" t="s">
        <v>7</v>
      </c>
      <c r="C203" s="2" t="s">
        <v>49</v>
      </c>
      <c r="D203" s="2" t="s">
        <v>49</v>
      </c>
      <c r="E203" s="2" t="s">
        <v>191</v>
      </c>
      <c r="F203" s="2" t="s">
        <v>93</v>
      </c>
      <c r="G203" s="2" t="s">
        <v>21</v>
      </c>
      <c r="H203" s="2" t="s">
        <v>71</v>
      </c>
      <c r="I203" s="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>
        <f t="shared" ref="Y203:Y210" si="90">SUM(Z203:AC203)</f>
        <v>55800</v>
      </c>
      <c r="Z203" s="6">
        <v>30200</v>
      </c>
      <c r="AA203" s="28">
        <v>25600</v>
      </c>
      <c r="AB203" s="28"/>
      <c r="AC203" s="6"/>
      <c r="AD203" s="52">
        <f t="shared" si="62"/>
        <v>55800</v>
      </c>
      <c r="AE203" s="52">
        <f t="shared" si="63"/>
        <v>55800</v>
      </c>
      <c r="AF203" s="52">
        <v>54825</v>
      </c>
      <c r="AG203" s="85">
        <f t="shared" ref="AG203:AG265" si="91">AF203/AE203*100</f>
        <v>98.252688172043008</v>
      </c>
    </row>
    <row r="204" spans="1:33" hidden="1">
      <c r="A204" s="1" t="s">
        <v>46</v>
      </c>
      <c r="B204" s="2" t="s">
        <v>7</v>
      </c>
      <c r="C204" s="2" t="s">
        <v>49</v>
      </c>
      <c r="D204" s="2" t="s">
        <v>49</v>
      </c>
      <c r="E204" s="2" t="s">
        <v>191</v>
      </c>
      <c r="F204" s="2" t="s">
        <v>93</v>
      </c>
      <c r="G204" s="2" t="s">
        <v>22</v>
      </c>
      <c r="H204" s="2" t="s">
        <v>186</v>
      </c>
      <c r="I204" s="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>
        <f t="shared" si="90"/>
        <v>53200</v>
      </c>
      <c r="Z204" s="6"/>
      <c r="AA204" s="28">
        <v>53200</v>
      </c>
      <c r="AB204" s="28"/>
      <c r="AC204" s="6"/>
      <c r="AD204" s="52">
        <f t="shared" si="62"/>
        <v>53200</v>
      </c>
      <c r="AE204" s="52">
        <f t="shared" si="63"/>
        <v>53200</v>
      </c>
      <c r="AF204" s="52">
        <v>53200</v>
      </c>
      <c r="AG204" s="85">
        <f t="shared" si="91"/>
        <v>100</v>
      </c>
    </row>
    <row r="205" spans="1:33" hidden="1">
      <c r="A205" s="1" t="s">
        <v>14</v>
      </c>
      <c r="B205" s="2" t="s">
        <v>7</v>
      </c>
      <c r="C205" s="2" t="s">
        <v>49</v>
      </c>
      <c r="D205" s="2" t="s">
        <v>49</v>
      </c>
      <c r="E205" s="2" t="s">
        <v>191</v>
      </c>
      <c r="F205" s="2" t="s">
        <v>93</v>
      </c>
      <c r="G205" s="2" t="s">
        <v>27</v>
      </c>
      <c r="H205" s="2" t="s">
        <v>84</v>
      </c>
      <c r="I205" s="2"/>
      <c r="J205" s="6"/>
      <c r="K205" s="6"/>
      <c r="L205" s="6"/>
      <c r="M205" s="6"/>
      <c r="N205" s="6"/>
      <c r="O205" s="6"/>
      <c r="P205" s="6">
        <v>307400</v>
      </c>
      <c r="Q205" s="6">
        <v>307400</v>
      </c>
      <c r="R205" s="6">
        <v>307400</v>
      </c>
      <c r="S205" s="6"/>
      <c r="T205" s="6"/>
      <c r="U205" s="6"/>
      <c r="V205" s="6">
        <v>307400</v>
      </c>
      <c r="W205" s="6">
        <v>307400</v>
      </c>
      <c r="X205" s="6">
        <v>307400</v>
      </c>
      <c r="Y205" s="6">
        <f t="shared" si="90"/>
        <v>281430</v>
      </c>
      <c r="Z205" s="52">
        <v>81380</v>
      </c>
      <c r="AA205" s="62">
        <v>160850</v>
      </c>
      <c r="AB205" s="62">
        <v>39200</v>
      </c>
      <c r="AC205" s="52">
        <v>0</v>
      </c>
      <c r="AD205" s="52">
        <f t="shared" si="62"/>
        <v>242230</v>
      </c>
      <c r="AE205" s="52">
        <f t="shared" si="63"/>
        <v>242230</v>
      </c>
      <c r="AF205" s="52">
        <v>158924</v>
      </c>
      <c r="AG205" s="85">
        <f t="shared" si="91"/>
        <v>65.608718986087595</v>
      </c>
    </row>
    <row r="206" spans="1:33" hidden="1">
      <c r="A206" s="1" t="s">
        <v>14</v>
      </c>
      <c r="B206" s="2" t="s">
        <v>7</v>
      </c>
      <c r="C206" s="2" t="s">
        <v>49</v>
      </c>
      <c r="D206" s="2" t="s">
        <v>49</v>
      </c>
      <c r="E206" s="2" t="s">
        <v>191</v>
      </c>
      <c r="F206" s="2" t="s">
        <v>93</v>
      </c>
      <c r="G206" s="2" t="s">
        <v>27</v>
      </c>
      <c r="H206" s="2" t="s">
        <v>89</v>
      </c>
      <c r="I206" s="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>
        <f t="shared" si="90"/>
        <v>45000</v>
      </c>
      <c r="Z206" s="52">
        <v>15000</v>
      </c>
      <c r="AA206" s="62">
        <v>15000</v>
      </c>
      <c r="AB206" s="62"/>
      <c r="AC206" s="52">
        <v>15000</v>
      </c>
      <c r="AD206" s="52">
        <f t="shared" si="62"/>
        <v>30000</v>
      </c>
      <c r="AE206" s="52">
        <f t="shared" si="63"/>
        <v>30000</v>
      </c>
      <c r="AF206" s="52">
        <v>30000</v>
      </c>
      <c r="AG206" s="85">
        <f t="shared" si="91"/>
        <v>100</v>
      </c>
    </row>
    <row r="207" spans="1:33" hidden="1">
      <c r="A207" s="1" t="s">
        <v>14</v>
      </c>
      <c r="B207" s="2" t="s">
        <v>7</v>
      </c>
      <c r="C207" s="2" t="s">
        <v>49</v>
      </c>
      <c r="D207" s="2" t="s">
        <v>49</v>
      </c>
      <c r="E207" s="2" t="s">
        <v>191</v>
      </c>
      <c r="F207" s="2" t="s">
        <v>93</v>
      </c>
      <c r="G207" s="2" t="s">
        <v>27</v>
      </c>
      <c r="H207" s="2" t="s">
        <v>228</v>
      </c>
      <c r="I207" s="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>
        <f t="shared" si="90"/>
        <v>95950</v>
      </c>
      <c r="Z207" s="52">
        <v>45450</v>
      </c>
      <c r="AA207" s="62">
        <v>50500</v>
      </c>
      <c r="AB207" s="62"/>
      <c r="AC207" s="52"/>
      <c r="AD207" s="52">
        <f t="shared" si="62"/>
        <v>95950</v>
      </c>
      <c r="AE207" s="52">
        <f t="shared" si="63"/>
        <v>95950</v>
      </c>
      <c r="AF207" s="52">
        <v>95950</v>
      </c>
      <c r="AG207" s="85">
        <f t="shared" si="91"/>
        <v>100</v>
      </c>
    </row>
    <row r="208" spans="1:33" hidden="1">
      <c r="A208" s="1" t="s">
        <v>12</v>
      </c>
      <c r="B208" s="2" t="s">
        <v>7</v>
      </c>
      <c r="C208" s="2" t="s">
        <v>49</v>
      </c>
      <c r="D208" s="2" t="s">
        <v>49</v>
      </c>
      <c r="E208" s="2" t="s">
        <v>191</v>
      </c>
      <c r="F208" s="2" t="s">
        <v>93</v>
      </c>
      <c r="G208" s="2" t="s">
        <v>24</v>
      </c>
      <c r="H208" s="2" t="s">
        <v>326</v>
      </c>
      <c r="I208" s="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>
        <f t="shared" si="90"/>
        <v>66420</v>
      </c>
      <c r="Z208" s="52"/>
      <c r="AA208" s="62">
        <v>66420</v>
      </c>
      <c r="AB208" s="62"/>
      <c r="AC208" s="52"/>
      <c r="AD208" s="52">
        <f t="shared" si="62"/>
        <v>66420</v>
      </c>
      <c r="AE208" s="52">
        <f t="shared" si="63"/>
        <v>66420</v>
      </c>
      <c r="AF208" s="52">
        <v>16420</v>
      </c>
      <c r="AG208" s="85">
        <f t="shared" si="91"/>
        <v>24.721469436916589</v>
      </c>
    </row>
    <row r="209" spans="1:33" hidden="1">
      <c r="A209" s="1" t="s">
        <v>12</v>
      </c>
      <c r="B209" s="2" t="s">
        <v>7</v>
      </c>
      <c r="C209" s="2" t="s">
        <v>49</v>
      </c>
      <c r="D209" s="2" t="s">
        <v>49</v>
      </c>
      <c r="E209" s="2" t="s">
        <v>191</v>
      </c>
      <c r="F209" s="2" t="s">
        <v>93</v>
      </c>
      <c r="G209" s="2" t="s">
        <v>24</v>
      </c>
      <c r="H209" s="2" t="s">
        <v>327</v>
      </c>
      <c r="I209" s="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>
        <f t="shared" si="90"/>
        <v>30000</v>
      </c>
      <c r="Z209" s="52">
        <v>30000</v>
      </c>
      <c r="AA209" s="62"/>
      <c r="AB209" s="62"/>
      <c r="AC209" s="52"/>
      <c r="AD209" s="52">
        <f t="shared" si="62"/>
        <v>30000</v>
      </c>
      <c r="AE209" s="52">
        <f t="shared" si="63"/>
        <v>30000</v>
      </c>
      <c r="AF209" s="52">
        <v>30000</v>
      </c>
      <c r="AG209" s="85">
        <f t="shared" si="91"/>
        <v>100</v>
      </c>
    </row>
    <row r="210" spans="1:33" hidden="1">
      <c r="A210" s="1" t="s">
        <v>12</v>
      </c>
      <c r="B210" s="2" t="s">
        <v>7</v>
      </c>
      <c r="C210" s="2" t="s">
        <v>49</v>
      </c>
      <c r="D210" s="2" t="s">
        <v>49</v>
      </c>
      <c r="E210" s="2" t="s">
        <v>191</v>
      </c>
      <c r="F210" s="2" t="s">
        <v>93</v>
      </c>
      <c r="G210" s="2" t="s">
        <v>24</v>
      </c>
      <c r="H210" s="2" t="s">
        <v>69</v>
      </c>
      <c r="I210" s="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>
        <f t="shared" si="90"/>
        <v>2200</v>
      </c>
      <c r="Z210" s="52"/>
      <c r="AA210" s="62">
        <v>2200</v>
      </c>
      <c r="AB210" s="62"/>
      <c r="AC210" s="52"/>
      <c r="AD210" s="52">
        <f t="shared" si="62"/>
        <v>2200</v>
      </c>
      <c r="AE210" s="52">
        <f t="shared" si="63"/>
        <v>2200</v>
      </c>
      <c r="AF210" s="52">
        <v>2200</v>
      </c>
      <c r="AG210" s="85">
        <f t="shared" si="91"/>
        <v>100</v>
      </c>
    </row>
    <row r="211" spans="1:33">
      <c r="A211" s="3" t="s">
        <v>56</v>
      </c>
      <c r="B211" s="4" t="s">
        <v>7</v>
      </c>
      <c r="C211" s="4" t="s">
        <v>49</v>
      </c>
      <c r="D211" s="4" t="s">
        <v>29</v>
      </c>
      <c r="E211" s="4"/>
      <c r="F211" s="4"/>
      <c r="G211" s="4"/>
      <c r="H211" s="4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ref="Y211:AF211" si="92">Y212</f>
        <v>2723550</v>
      </c>
      <c r="Z211" s="5">
        <f t="shared" si="92"/>
        <v>606800</v>
      </c>
      <c r="AA211" s="39">
        <f t="shared" si="92"/>
        <v>823850</v>
      </c>
      <c r="AB211" s="39">
        <f t="shared" si="92"/>
        <v>912250</v>
      </c>
      <c r="AC211" s="5">
        <f t="shared" si="92"/>
        <v>380650</v>
      </c>
      <c r="AD211" s="5">
        <f t="shared" si="92"/>
        <v>1430650</v>
      </c>
      <c r="AE211" s="5">
        <f t="shared" si="92"/>
        <v>1430650</v>
      </c>
      <c r="AF211" s="5">
        <f t="shared" si="92"/>
        <v>786307.5</v>
      </c>
      <c r="AG211" s="85">
        <f t="shared" si="91"/>
        <v>54.961555936112958</v>
      </c>
    </row>
    <row r="212" spans="1:33">
      <c r="A212" s="1" t="s">
        <v>237</v>
      </c>
      <c r="B212" s="2" t="s">
        <v>7</v>
      </c>
      <c r="C212" s="2" t="s">
        <v>49</v>
      </c>
      <c r="D212" s="2" t="s">
        <v>29</v>
      </c>
      <c r="E212" s="2" t="s">
        <v>192</v>
      </c>
      <c r="F212" s="2"/>
      <c r="G212" s="2"/>
      <c r="H212" s="2"/>
      <c r="I212" s="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>
        <f t="shared" ref="Y212:AE212" si="93">SUM(Y213:Y220)</f>
        <v>2723550</v>
      </c>
      <c r="Z212" s="6">
        <f t="shared" si="93"/>
        <v>606800</v>
      </c>
      <c r="AA212" s="28">
        <f t="shared" si="93"/>
        <v>823850</v>
      </c>
      <c r="AB212" s="28">
        <f t="shared" si="93"/>
        <v>912250</v>
      </c>
      <c r="AC212" s="6">
        <f t="shared" si="93"/>
        <v>380650</v>
      </c>
      <c r="AD212" s="6">
        <f t="shared" si="93"/>
        <v>1430650</v>
      </c>
      <c r="AE212" s="6">
        <f t="shared" si="93"/>
        <v>1430650</v>
      </c>
      <c r="AF212" s="6">
        <f t="shared" ref="AF212" si="94">SUM(AF213:AF220)</f>
        <v>786307.5</v>
      </c>
      <c r="AG212" s="52">
        <f t="shared" si="91"/>
        <v>54.961555936112958</v>
      </c>
    </row>
    <row r="213" spans="1:33" hidden="1">
      <c r="A213" s="1" t="s">
        <v>10</v>
      </c>
      <c r="B213" s="2" t="s">
        <v>277</v>
      </c>
      <c r="C213" s="2" t="s">
        <v>49</v>
      </c>
      <c r="D213" s="2" t="s">
        <v>29</v>
      </c>
      <c r="E213" s="2" t="s">
        <v>192</v>
      </c>
      <c r="F213" s="2" t="s">
        <v>93</v>
      </c>
      <c r="G213" s="2" t="s">
        <v>21</v>
      </c>
      <c r="H213" s="2" t="s">
        <v>71</v>
      </c>
      <c r="I213" s="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>
        <f>SUM(Z213:AC213)</f>
        <v>399400</v>
      </c>
      <c r="Z213" s="52">
        <v>399400</v>
      </c>
      <c r="AA213" s="62"/>
      <c r="AB213" s="62"/>
      <c r="AC213" s="52"/>
      <c r="AD213" s="52">
        <f t="shared" si="62"/>
        <v>399400</v>
      </c>
      <c r="AE213" s="52">
        <f t="shared" si="63"/>
        <v>399400</v>
      </c>
      <c r="AF213" s="52">
        <v>399400</v>
      </c>
      <c r="AG213" s="85">
        <f t="shared" si="91"/>
        <v>100</v>
      </c>
    </row>
    <row r="214" spans="1:33" hidden="1">
      <c r="A214" s="1" t="s">
        <v>156</v>
      </c>
      <c r="B214" s="2" t="s">
        <v>7</v>
      </c>
      <c r="C214" s="2" t="s">
        <v>49</v>
      </c>
      <c r="D214" s="2" t="s">
        <v>29</v>
      </c>
      <c r="E214" s="2" t="s">
        <v>192</v>
      </c>
      <c r="F214" s="2" t="s">
        <v>93</v>
      </c>
      <c r="G214" s="2" t="s">
        <v>22</v>
      </c>
      <c r="H214" s="2" t="s">
        <v>68</v>
      </c>
      <c r="I214" s="2"/>
      <c r="J214" s="6"/>
      <c r="K214" s="6"/>
      <c r="L214" s="6"/>
      <c r="M214" s="6"/>
      <c r="N214" s="6"/>
      <c r="O214" s="6"/>
      <c r="P214" s="6">
        <v>410700</v>
      </c>
      <c r="Q214" s="6">
        <v>410700</v>
      </c>
      <c r="R214" s="6">
        <v>410700</v>
      </c>
      <c r="S214" s="6"/>
      <c r="T214" s="6"/>
      <c r="U214" s="6"/>
      <c r="V214" s="6">
        <v>410700</v>
      </c>
      <c r="W214" s="6">
        <v>410700</v>
      </c>
      <c r="X214" s="6">
        <v>410700</v>
      </c>
      <c r="Y214" s="6">
        <f t="shared" ref="Y214:Y220" si="95">SUM(Z214:AC214)</f>
        <v>445000</v>
      </c>
      <c r="Z214" s="52">
        <v>111250</v>
      </c>
      <c r="AA214" s="62">
        <v>111250</v>
      </c>
      <c r="AB214" s="62">
        <v>111250</v>
      </c>
      <c r="AC214" s="52">
        <v>111250</v>
      </c>
      <c r="AD214" s="52">
        <f t="shared" si="62"/>
        <v>222500</v>
      </c>
      <c r="AE214" s="52">
        <f t="shared" si="63"/>
        <v>222500</v>
      </c>
      <c r="AF214" s="52">
        <v>155657.5</v>
      </c>
      <c r="AG214" s="85">
        <f t="shared" si="91"/>
        <v>69.958426966292137</v>
      </c>
    </row>
    <row r="215" spans="1:33" hidden="1">
      <c r="A215" s="1" t="s">
        <v>14</v>
      </c>
      <c r="B215" s="2" t="s">
        <v>7</v>
      </c>
      <c r="C215" s="2" t="s">
        <v>49</v>
      </c>
      <c r="D215" s="2" t="s">
        <v>29</v>
      </c>
      <c r="E215" s="2" t="s">
        <v>192</v>
      </c>
      <c r="F215" s="2" t="s">
        <v>93</v>
      </c>
      <c r="G215" s="2" t="s">
        <v>27</v>
      </c>
      <c r="H215" s="2" t="s">
        <v>84</v>
      </c>
      <c r="I215" s="2"/>
      <c r="J215" s="6"/>
      <c r="K215" s="6"/>
      <c r="L215" s="6"/>
      <c r="M215" s="6"/>
      <c r="N215" s="6"/>
      <c r="O215" s="6"/>
      <c r="P215" s="6">
        <v>114800</v>
      </c>
      <c r="Q215" s="6">
        <v>114800</v>
      </c>
      <c r="R215" s="6">
        <v>114800</v>
      </c>
      <c r="S215" s="6"/>
      <c r="T215" s="6"/>
      <c r="U215" s="6"/>
      <c r="V215" s="6">
        <v>114800</v>
      </c>
      <c r="W215" s="6">
        <v>114800</v>
      </c>
      <c r="X215" s="6">
        <v>114800</v>
      </c>
      <c r="Y215" s="6">
        <f t="shared" si="95"/>
        <v>0</v>
      </c>
      <c r="Z215" s="52"/>
      <c r="AA215" s="62"/>
      <c r="AB215" s="62"/>
      <c r="AC215" s="52"/>
      <c r="AD215" s="52">
        <f t="shared" si="62"/>
        <v>0</v>
      </c>
      <c r="AE215" s="52">
        <f t="shared" si="63"/>
        <v>0</v>
      </c>
      <c r="AF215" s="52"/>
      <c r="AG215" s="85" t="e">
        <f t="shared" si="91"/>
        <v>#DIV/0!</v>
      </c>
    </row>
    <row r="216" spans="1:33" hidden="1">
      <c r="A216" s="1" t="s">
        <v>14</v>
      </c>
      <c r="B216" s="2" t="s">
        <v>7</v>
      </c>
      <c r="C216" s="2" t="s">
        <v>49</v>
      </c>
      <c r="D216" s="2" t="s">
        <v>29</v>
      </c>
      <c r="E216" s="2" t="s">
        <v>192</v>
      </c>
      <c r="F216" s="2" t="s">
        <v>93</v>
      </c>
      <c r="G216" s="2" t="s">
        <v>27</v>
      </c>
      <c r="H216" s="2" t="s">
        <v>89</v>
      </c>
      <c r="I216" s="2"/>
      <c r="J216" s="6"/>
      <c r="K216" s="6"/>
      <c r="L216" s="6"/>
      <c r="M216" s="6"/>
      <c r="N216" s="6"/>
      <c r="O216" s="6"/>
      <c r="P216" s="6">
        <v>836600</v>
      </c>
      <c r="Q216" s="6">
        <v>836600</v>
      </c>
      <c r="R216" s="6">
        <v>836600</v>
      </c>
      <c r="S216" s="6"/>
      <c r="T216" s="6"/>
      <c r="U216" s="6"/>
      <c r="V216" s="6">
        <v>836600</v>
      </c>
      <c r="W216" s="6">
        <v>836600</v>
      </c>
      <c r="X216" s="6">
        <v>836600</v>
      </c>
      <c r="Y216" s="6">
        <f t="shared" si="95"/>
        <v>1269600</v>
      </c>
      <c r="Z216" s="52"/>
      <c r="AA216" s="62">
        <v>489600</v>
      </c>
      <c r="AB216" s="62">
        <v>780000</v>
      </c>
      <c r="AC216" s="52"/>
      <c r="AD216" s="52">
        <f t="shared" si="62"/>
        <v>489600</v>
      </c>
      <c r="AE216" s="52">
        <f t="shared" si="63"/>
        <v>489600</v>
      </c>
      <c r="AF216" s="52"/>
      <c r="AG216" s="85">
        <f t="shared" si="91"/>
        <v>0</v>
      </c>
    </row>
    <row r="217" spans="1:33" hidden="1">
      <c r="A217" s="1" t="s">
        <v>11</v>
      </c>
      <c r="B217" s="2" t="s">
        <v>7</v>
      </c>
      <c r="C217" s="2" t="s">
        <v>49</v>
      </c>
      <c r="D217" s="2" t="s">
        <v>29</v>
      </c>
      <c r="E217" s="2" t="s">
        <v>192</v>
      </c>
      <c r="F217" s="2" t="s">
        <v>93</v>
      </c>
      <c r="G217" s="2" t="s">
        <v>23</v>
      </c>
      <c r="H217" s="2" t="s">
        <v>86</v>
      </c>
      <c r="I217" s="2"/>
      <c r="J217" s="6"/>
      <c r="K217" s="6"/>
      <c r="L217" s="6"/>
      <c r="M217" s="6"/>
      <c r="N217" s="6"/>
      <c r="O217" s="6"/>
      <c r="P217" s="6">
        <v>500000</v>
      </c>
      <c r="Q217" s="6">
        <v>500000</v>
      </c>
      <c r="R217" s="6">
        <v>500000</v>
      </c>
      <c r="S217" s="6"/>
      <c r="T217" s="6"/>
      <c r="U217" s="6"/>
      <c r="V217" s="6">
        <v>500000</v>
      </c>
      <c r="W217" s="6">
        <v>500000</v>
      </c>
      <c r="X217" s="6">
        <v>500000</v>
      </c>
      <c r="Y217" s="6">
        <f t="shared" si="95"/>
        <v>0</v>
      </c>
      <c r="Z217" s="52"/>
      <c r="AA217" s="62"/>
      <c r="AB217" s="62"/>
      <c r="AC217" s="52"/>
      <c r="AD217" s="52">
        <f t="shared" si="62"/>
        <v>0</v>
      </c>
      <c r="AE217" s="52">
        <f t="shared" si="63"/>
        <v>0</v>
      </c>
      <c r="AF217" s="52"/>
      <c r="AG217" s="85" t="e">
        <f t="shared" si="91"/>
        <v>#DIV/0!</v>
      </c>
    </row>
    <row r="218" spans="1:33" hidden="1">
      <c r="A218" s="1" t="s">
        <v>12</v>
      </c>
      <c r="B218" s="2" t="s">
        <v>7</v>
      </c>
      <c r="C218" s="2" t="s">
        <v>49</v>
      </c>
      <c r="D218" s="2" t="s">
        <v>29</v>
      </c>
      <c r="E218" s="2" t="s">
        <v>192</v>
      </c>
      <c r="F218" s="2" t="s">
        <v>93</v>
      </c>
      <c r="G218" s="2" t="s">
        <v>24</v>
      </c>
      <c r="H218" s="2" t="s">
        <v>69</v>
      </c>
      <c r="I218" s="2"/>
      <c r="J218" s="6"/>
      <c r="K218" s="6"/>
      <c r="L218" s="6"/>
      <c r="M218" s="6"/>
      <c r="N218" s="6"/>
      <c r="O218" s="6"/>
      <c r="P218" s="6">
        <v>300000</v>
      </c>
      <c r="Q218" s="6">
        <v>300000</v>
      </c>
      <c r="R218" s="6">
        <v>300000</v>
      </c>
      <c r="S218" s="6"/>
      <c r="T218" s="6"/>
      <c r="U218" s="6"/>
      <c r="V218" s="6">
        <v>300000</v>
      </c>
      <c r="W218" s="6">
        <v>300000</v>
      </c>
      <c r="X218" s="6">
        <v>300000</v>
      </c>
      <c r="Y218" s="6">
        <f t="shared" si="95"/>
        <v>417050</v>
      </c>
      <c r="Z218" s="52">
        <v>96150</v>
      </c>
      <c r="AA218" s="62">
        <v>176750</v>
      </c>
      <c r="AB218" s="62">
        <v>21000</v>
      </c>
      <c r="AC218" s="52">
        <v>123150</v>
      </c>
      <c r="AD218" s="52">
        <f t="shared" si="62"/>
        <v>272900</v>
      </c>
      <c r="AE218" s="52">
        <f t="shared" si="63"/>
        <v>272900</v>
      </c>
      <c r="AF218" s="52">
        <v>193750</v>
      </c>
      <c r="AG218" s="85">
        <f t="shared" si="91"/>
        <v>70.996702088677168</v>
      </c>
    </row>
    <row r="219" spans="1:33" hidden="1">
      <c r="A219" s="1" t="s">
        <v>14</v>
      </c>
      <c r="B219" s="2" t="s">
        <v>7</v>
      </c>
      <c r="C219" s="2" t="s">
        <v>49</v>
      </c>
      <c r="D219" s="2" t="s">
        <v>29</v>
      </c>
      <c r="E219" s="2" t="s">
        <v>192</v>
      </c>
      <c r="F219" s="2" t="s">
        <v>102</v>
      </c>
      <c r="G219" s="2" t="s">
        <v>27</v>
      </c>
      <c r="H219" s="2" t="s">
        <v>89</v>
      </c>
      <c r="I219" s="2"/>
      <c r="J219" s="6"/>
      <c r="K219" s="6"/>
      <c r="L219" s="6"/>
      <c r="M219" s="6"/>
      <c r="N219" s="6"/>
      <c r="O219" s="6"/>
      <c r="P219" s="6">
        <v>92500</v>
      </c>
      <c r="Q219" s="6">
        <v>92500</v>
      </c>
      <c r="R219" s="6">
        <v>92500</v>
      </c>
      <c r="S219" s="6"/>
      <c r="T219" s="6"/>
      <c r="U219" s="6"/>
      <c r="V219" s="6">
        <v>92500</v>
      </c>
      <c r="W219" s="6">
        <v>92500</v>
      </c>
      <c r="X219" s="6">
        <v>92500</v>
      </c>
      <c r="Y219" s="6">
        <f t="shared" si="95"/>
        <v>92500</v>
      </c>
      <c r="Z219" s="52"/>
      <c r="AA219" s="62">
        <v>46250</v>
      </c>
      <c r="AB219" s="62"/>
      <c r="AC219" s="52">
        <v>46250</v>
      </c>
      <c r="AD219" s="52">
        <f t="shared" si="62"/>
        <v>46250</v>
      </c>
      <c r="AE219" s="52">
        <f t="shared" si="63"/>
        <v>46250</v>
      </c>
      <c r="AF219" s="52">
        <v>37500</v>
      </c>
      <c r="AG219" s="85">
        <f t="shared" si="91"/>
        <v>81.081081081081081</v>
      </c>
    </row>
    <row r="220" spans="1:33" hidden="1">
      <c r="A220" s="1" t="s">
        <v>14</v>
      </c>
      <c r="B220" s="2" t="s">
        <v>7</v>
      </c>
      <c r="C220" s="2" t="s">
        <v>49</v>
      </c>
      <c r="D220" s="2" t="s">
        <v>29</v>
      </c>
      <c r="E220" s="2" t="s">
        <v>192</v>
      </c>
      <c r="F220" s="2" t="s">
        <v>103</v>
      </c>
      <c r="G220" s="2" t="s">
        <v>27</v>
      </c>
      <c r="H220" s="2" t="s">
        <v>89</v>
      </c>
      <c r="I220" s="2"/>
      <c r="J220" s="6"/>
      <c r="K220" s="6"/>
      <c r="L220" s="6"/>
      <c r="M220" s="6"/>
      <c r="N220" s="6"/>
      <c r="O220" s="6"/>
      <c r="P220" s="6">
        <v>100000</v>
      </c>
      <c r="Q220" s="6">
        <v>100000</v>
      </c>
      <c r="R220" s="6">
        <v>100000</v>
      </c>
      <c r="S220" s="6"/>
      <c r="T220" s="6"/>
      <c r="U220" s="6"/>
      <c r="V220" s="6">
        <v>100000</v>
      </c>
      <c r="W220" s="6">
        <v>100000</v>
      </c>
      <c r="X220" s="6">
        <v>100000</v>
      </c>
      <c r="Y220" s="6">
        <f t="shared" si="95"/>
        <v>100000</v>
      </c>
      <c r="Z220" s="52"/>
      <c r="AA220" s="62"/>
      <c r="AB220" s="62"/>
      <c r="AC220" s="52">
        <v>100000</v>
      </c>
      <c r="AD220" s="52">
        <f t="shared" si="62"/>
        <v>0</v>
      </c>
      <c r="AE220" s="52">
        <f t="shared" si="63"/>
        <v>0</v>
      </c>
      <c r="AF220" s="52"/>
      <c r="AG220" s="85" t="e">
        <f t="shared" si="91"/>
        <v>#DIV/0!</v>
      </c>
    </row>
    <row r="221" spans="1:33">
      <c r="A221" s="3" t="s">
        <v>214</v>
      </c>
      <c r="B221" s="4" t="s">
        <v>7</v>
      </c>
      <c r="C221" s="4" t="s">
        <v>57</v>
      </c>
      <c r="D221" s="4" t="s">
        <v>209</v>
      </c>
      <c r="E221" s="4"/>
      <c r="F221" s="4"/>
      <c r="G221" s="4"/>
      <c r="H221" s="4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>Y222</f>
        <v>3490128</v>
      </c>
      <c r="Z221" s="5">
        <f t="shared" ref="Z221:AF222" si="96">Z222</f>
        <v>894840</v>
      </c>
      <c r="AA221" s="39">
        <f t="shared" si="96"/>
        <v>1135090</v>
      </c>
      <c r="AB221" s="39">
        <f t="shared" si="96"/>
        <v>760826.19</v>
      </c>
      <c r="AC221" s="5">
        <f t="shared" si="96"/>
        <v>699371.81</v>
      </c>
      <c r="AD221" s="5">
        <f t="shared" si="96"/>
        <v>2029930</v>
      </c>
      <c r="AE221" s="5">
        <f t="shared" si="96"/>
        <v>2029930</v>
      </c>
      <c r="AF221" s="5">
        <f t="shared" si="96"/>
        <v>1373847.63</v>
      </c>
      <c r="AG221" s="85">
        <f t="shared" si="91"/>
        <v>67.679556930534545</v>
      </c>
    </row>
    <row r="222" spans="1:33">
      <c r="A222" s="3" t="s">
        <v>238</v>
      </c>
      <c r="B222" s="4" t="s">
        <v>7</v>
      </c>
      <c r="C222" s="4" t="s">
        <v>57</v>
      </c>
      <c r="D222" s="4" t="s">
        <v>34</v>
      </c>
      <c r="E222" s="4"/>
      <c r="F222" s="4"/>
      <c r="G222" s="4"/>
      <c r="H222" s="4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>Y223</f>
        <v>3490128</v>
      </c>
      <c r="Z222" s="5">
        <f t="shared" si="96"/>
        <v>894840</v>
      </c>
      <c r="AA222" s="39">
        <f t="shared" si="96"/>
        <v>1135090</v>
      </c>
      <c r="AB222" s="39">
        <f t="shared" si="96"/>
        <v>760826.19</v>
      </c>
      <c r="AC222" s="5">
        <f t="shared" si="96"/>
        <v>699371.81</v>
      </c>
      <c r="AD222" s="5">
        <f t="shared" si="96"/>
        <v>2029930</v>
      </c>
      <c r="AE222" s="5">
        <f t="shared" si="96"/>
        <v>2029930</v>
      </c>
      <c r="AF222" s="5">
        <f t="shared" si="96"/>
        <v>1373847.63</v>
      </c>
      <c r="AG222" s="85">
        <f t="shared" si="91"/>
        <v>67.679556930534545</v>
      </c>
    </row>
    <row r="223" spans="1:33" ht="26.4">
      <c r="A223" s="1" t="s">
        <v>264</v>
      </c>
      <c r="B223" s="2" t="s">
        <v>7</v>
      </c>
      <c r="C223" s="2" t="s">
        <v>57</v>
      </c>
      <c r="D223" s="2" t="s">
        <v>34</v>
      </c>
      <c r="E223" s="2" t="s">
        <v>193</v>
      </c>
      <c r="F223" s="2"/>
      <c r="G223" s="2"/>
      <c r="H223" s="2"/>
      <c r="I223" s="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>
        <f t="shared" ref="Y223:AE223" si="97">SUM(Y224:Y234)</f>
        <v>3490128</v>
      </c>
      <c r="Z223" s="6">
        <f t="shared" si="97"/>
        <v>894840</v>
      </c>
      <c r="AA223" s="28">
        <f t="shared" si="97"/>
        <v>1135090</v>
      </c>
      <c r="AB223" s="28">
        <f t="shared" si="97"/>
        <v>760826.19</v>
      </c>
      <c r="AC223" s="6">
        <f t="shared" si="97"/>
        <v>699371.81</v>
      </c>
      <c r="AD223" s="6">
        <f t="shared" si="97"/>
        <v>2029930</v>
      </c>
      <c r="AE223" s="6">
        <f t="shared" si="97"/>
        <v>2029930</v>
      </c>
      <c r="AF223" s="6">
        <f t="shared" ref="AF223" si="98">SUM(AF224:AF234)</f>
        <v>1373847.63</v>
      </c>
      <c r="AG223" s="52">
        <f t="shared" si="91"/>
        <v>67.679556930534545</v>
      </c>
    </row>
    <row r="224" spans="1:33" s="8" customFormat="1" hidden="1">
      <c r="A224" s="1" t="s">
        <v>11</v>
      </c>
      <c r="B224" s="2" t="s">
        <v>7</v>
      </c>
      <c r="C224" s="2" t="s">
        <v>57</v>
      </c>
      <c r="D224" s="2" t="s">
        <v>34</v>
      </c>
      <c r="E224" s="2" t="s">
        <v>193</v>
      </c>
      <c r="F224" s="2" t="s">
        <v>95</v>
      </c>
      <c r="G224" s="2" t="s">
        <v>23</v>
      </c>
      <c r="H224" s="2" t="s">
        <v>86</v>
      </c>
      <c r="I224" s="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>
        <f>SUM(Z224:AC224)</f>
        <v>16000</v>
      </c>
      <c r="Z224" s="6"/>
      <c r="AA224" s="28"/>
      <c r="AB224" s="28">
        <v>16000</v>
      </c>
      <c r="AC224" s="6"/>
      <c r="AD224" s="52"/>
      <c r="AE224" s="52">
        <f t="shared" ref="AE224:AF279" si="99">Z224+AA224</f>
        <v>0</v>
      </c>
      <c r="AF224" s="52"/>
      <c r="AG224" s="85" t="e">
        <f t="shared" si="91"/>
        <v>#DIV/0!</v>
      </c>
    </row>
    <row r="225" spans="1:33" hidden="1">
      <c r="A225" s="1" t="s">
        <v>10</v>
      </c>
      <c r="B225" s="2" t="s">
        <v>7</v>
      </c>
      <c r="C225" s="2" t="s">
        <v>57</v>
      </c>
      <c r="D225" s="2" t="s">
        <v>34</v>
      </c>
      <c r="E225" s="2" t="s">
        <v>193</v>
      </c>
      <c r="F225" s="2" t="s">
        <v>93</v>
      </c>
      <c r="G225" s="2" t="s">
        <v>21</v>
      </c>
      <c r="H225" s="2" t="s">
        <v>71</v>
      </c>
      <c r="I225" s="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>
        <f t="shared" ref="Y225:Y234" si="100">SUM(Z225:AC225)</f>
        <v>346240</v>
      </c>
      <c r="Z225" s="6">
        <v>200000</v>
      </c>
      <c r="AA225" s="28">
        <v>109240</v>
      </c>
      <c r="AB225" s="28">
        <v>37000</v>
      </c>
      <c r="AC225" s="6"/>
      <c r="AD225" s="52">
        <f t="shared" ref="AD225:AD279" si="101">Z225+AA225</f>
        <v>309240</v>
      </c>
      <c r="AE225" s="52">
        <f t="shared" si="99"/>
        <v>309240</v>
      </c>
      <c r="AF225" s="52">
        <v>198085.3</v>
      </c>
      <c r="AG225" s="85">
        <f t="shared" si="91"/>
        <v>64.055523218212386</v>
      </c>
    </row>
    <row r="226" spans="1:33" hidden="1">
      <c r="A226" s="1" t="s">
        <v>170</v>
      </c>
      <c r="B226" s="2" t="s">
        <v>7</v>
      </c>
      <c r="C226" s="2" t="s">
        <v>57</v>
      </c>
      <c r="D226" s="2" t="s">
        <v>34</v>
      </c>
      <c r="E226" s="2" t="s">
        <v>193</v>
      </c>
      <c r="F226" s="2" t="s">
        <v>93</v>
      </c>
      <c r="G226" s="2" t="s">
        <v>22</v>
      </c>
      <c r="H226" s="2" t="s">
        <v>80</v>
      </c>
      <c r="I226" s="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>
        <f t="shared" si="100"/>
        <v>2426.19</v>
      </c>
      <c r="Z226" s="6"/>
      <c r="AA226" s="28"/>
      <c r="AB226" s="28">
        <v>2426.19</v>
      </c>
      <c r="AC226" s="6"/>
      <c r="AD226" s="52"/>
      <c r="AE226" s="52">
        <f t="shared" si="99"/>
        <v>0</v>
      </c>
      <c r="AF226" s="52"/>
      <c r="AG226" s="85" t="e">
        <f t="shared" si="91"/>
        <v>#DIV/0!</v>
      </c>
    </row>
    <row r="227" spans="1:33" hidden="1">
      <c r="A227" s="1" t="s">
        <v>334</v>
      </c>
      <c r="B227" s="2" t="s">
        <v>7</v>
      </c>
      <c r="C227" s="2" t="s">
        <v>57</v>
      </c>
      <c r="D227" s="2" t="s">
        <v>34</v>
      </c>
      <c r="E227" s="2" t="s">
        <v>193</v>
      </c>
      <c r="F227" s="2" t="s">
        <v>93</v>
      </c>
      <c r="G227" s="2" t="s">
        <v>22</v>
      </c>
      <c r="H227" s="2" t="s">
        <v>186</v>
      </c>
      <c r="I227" s="2"/>
      <c r="J227" s="6"/>
      <c r="K227" s="6"/>
      <c r="L227" s="6"/>
      <c r="M227" s="6"/>
      <c r="N227" s="6"/>
      <c r="O227" s="6"/>
      <c r="P227" s="6">
        <v>200000</v>
      </c>
      <c r="Q227" s="6">
        <v>200000</v>
      </c>
      <c r="R227" s="6">
        <v>200000</v>
      </c>
      <c r="S227" s="6"/>
      <c r="T227" s="6"/>
      <c r="U227" s="6"/>
      <c r="V227" s="6">
        <v>200000</v>
      </c>
      <c r="W227" s="6">
        <v>200000</v>
      </c>
      <c r="X227" s="6">
        <v>200000</v>
      </c>
      <c r="Y227" s="6">
        <f t="shared" si="100"/>
        <v>562000</v>
      </c>
      <c r="Z227" s="52">
        <v>50000</v>
      </c>
      <c r="AA227" s="62">
        <v>100000</v>
      </c>
      <c r="AB227" s="62">
        <v>0</v>
      </c>
      <c r="AC227" s="52">
        <v>412000</v>
      </c>
      <c r="AD227" s="52">
        <f t="shared" si="101"/>
        <v>150000</v>
      </c>
      <c r="AE227" s="52">
        <f t="shared" si="99"/>
        <v>150000</v>
      </c>
      <c r="AF227" s="52">
        <v>135452.93</v>
      </c>
      <c r="AG227" s="85">
        <f t="shared" si="91"/>
        <v>90.30195333333333</v>
      </c>
    </row>
    <row r="228" spans="1:33" hidden="1">
      <c r="A228" s="1" t="s">
        <v>156</v>
      </c>
      <c r="B228" s="2" t="s">
        <v>7</v>
      </c>
      <c r="C228" s="2" t="s">
        <v>57</v>
      </c>
      <c r="D228" s="2" t="s">
        <v>34</v>
      </c>
      <c r="E228" s="2" t="s">
        <v>193</v>
      </c>
      <c r="F228" s="2" t="s">
        <v>93</v>
      </c>
      <c r="G228" s="2" t="s">
        <v>22</v>
      </c>
      <c r="H228" s="2" t="s">
        <v>68</v>
      </c>
      <c r="I228" s="2"/>
      <c r="J228" s="6"/>
      <c r="K228" s="6"/>
      <c r="L228" s="6"/>
      <c r="M228" s="6"/>
      <c r="N228" s="6"/>
      <c r="O228" s="6"/>
      <c r="P228" s="6">
        <v>1500000</v>
      </c>
      <c r="Q228" s="6">
        <v>1500000</v>
      </c>
      <c r="R228" s="6">
        <v>1500000</v>
      </c>
      <c r="S228" s="6"/>
      <c r="T228" s="6"/>
      <c r="U228" s="6"/>
      <c r="V228" s="6">
        <v>1500000</v>
      </c>
      <c r="W228" s="6">
        <v>1500000</v>
      </c>
      <c r="X228" s="6">
        <v>1500000</v>
      </c>
      <c r="Y228" s="6">
        <f t="shared" si="100"/>
        <v>273600</v>
      </c>
      <c r="Z228" s="52">
        <v>243600</v>
      </c>
      <c r="AA228" s="62"/>
      <c r="AB228" s="62">
        <v>30000</v>
      </c>
      <c r="AC228" s="52"/>
      <c r="AD228" s="52">
        <f t="shared" si="101"/>
        <v>243600</v>
      </c>
      <c r="AE228" s="52">
        <f t="shared" si="99"/>
        <v>243600</v>
      </c>
      <c r="AF228" s="52">
        <v>243600</v>
      </c>
      <c r="AG228" s="85">
        <f t="shared" si="91"/>
        <v>100</v>
      </c>
    </row>
    <row r="229" spans="1:33" hidden="1">
      <c r="A229" s="1" t="s">
        <v>14</v>
      </c>
      <c r="B229" s="2" t="s">
        <v>7</v>
      </c>
      <c r="C229" s="2" t="s">
        <v>57</v>
      </c>
      <c r="D229" s="2" t="s">
        <v>34</v>
      </c>
      <c r="E229" s="2" t="s">
        <v>193</v>
      </c>
      <c r="F229" s="2" t="s">
        <v>93</v>
      </c>
      <c r="G229" s="2" t="s">
        <v>27</v>
      </c>
      <c r="H229" s="2" t="s">
        <v>228</v>
      </c>
      <c r="I229" s="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>
        <f t="shared" si="100"/>
        <v>20050</v>
      </c>
      <c r="Z229" s="52"/>
      <c r="AA229" s="62"/>
      <c r="AB229" s="62">
        <v>20050</v>
      </c>
      <c r="AC229" s="52"/>
      <c r="AD229" s="52"/>
      <c r="AE229" s="52">
        <f t="shared" si="99"/>
        <v>0</v>
      </c>
      <c r="AF229" s="52"/>
      <c r="AG229" s="85" t="e">
        <f t="shared" si="91"/>
        <v>#DIV/0!</v>
      </c>
    </row>
    <row r="230" spans="1:33" hidden="1">
      <c r="A230" s="1" t="s">
        <v>14</v>
      </c>
      <c r="B230" s="2" t="s">
        <v>7</v>
      </c>
      <c r="C230" s="2" t="s">
        <v>57</v>
      </c>
      <c r="D230" s="2" t="s">
        <v>34</v>
      </c>
      <c r="E230" s="2" t="s">
        <v>193</v>
      </c>
      <c r="F230" s="2" t="s">
        <v>93</v>
      </c>
      <c r="G230" s="2" t="s">
        <v>27</v>
      </c>
      <c r="H230" s="2" t="s">
        <v>84</v>
      </c>
      <c r="I230" s="2"/>
      <c r="J230" s="6"/>
      <c r="K230" s="6"/>
      <c r="L230" s="6"/>
      <c r="M230" s="6"/>
      <c r="N230" s="6"/>
      <c r="O230" s="6"/>
      <c r="P230" s="6">
        <v>1000000</v>
      </c>
      <c r="Q230" s="6">
        <v>1000000</v>
      </c>
      <c r="R230" s="6">
        <v>1000000</v>
      </c>
      <c r="S230" s="6"/>
      <c r="T230" s="6"/>
      <c r="U230" s="6"/>
      <c r="V230" s="6">
        <v>1000000</v>
      </c>
      <c r="W230" s="6">
        <v>1000000</v>
      </c>
      <c r="X230" s="6">
        <v>1000000</v>
      </c>
      <c r="Y230" s="6">
        <f t="shared" si="100"/>
        <v>1477171.81</v>
      </c>
      <c r="Z230" s="52">
        <v>299200</v>
      </c>
      <c r="AA230" s="62">
        <v>590600</v>
      </c>
      <c r="AB230" s="62">
        <v>300000</v>
      </c>
      <c r="AC230" s="52">
        <v>287371.81</v>
      </c>
      <c r="AD230" s="52">
        <f t="shared" si="101"/>
        <v>889800</v>
      </c>
      <c r="AE230" s="52">
        <f t="shared" si="99"/>
        <v>889800</v>
      </c>
      <c r="AF230" s="52">
        <v>570291</v>
      </c>
      <c r="AG230" s="85">
        <f t="shared" si="91"/>
        <v>64.092043155765339</v>
      </c>
    </row>
    <row r="231" spans="1:33" hidden="1">
      <c r="A231" s="1" t="s">
        <v>14</v>
      </c>
      <c r="B231" s="2" t="s">
        <v>7</v>
      </c>
      <c r="C231" s="2" t="s">
        <v>57</v>
      </c>
      <c r="D231" s="2" t="s">
        <v>34</v>
      </c>
      <c r="E231" s="2" t="s">
        <v>193</v>
      </c>
      <c r="F231" s="2" t="s">
        <v>93</v>
      </c>
      <c r="G231" s="2" t="s">
        <v>27</v>
      </c>
      <c r="H231" s="2" t="s">
        <v>89</v>
      </c>
      <c r="I231" s="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>
        <f t="shared" si="100"/>
        <v>5000</v>
      </c>
      <c r="Z231" s="52"/>
      <c r="AA231" s="62"/>
      <c r="AB231" s="62">
        <v>5000</v>
      </c>
      <c r="AC231" s="52"/>
      <c r="AD231" s="52"/>
      <c r="AE231" s="52">
        <f t="shared" si="99"/>
        <v>0</v>
      </c>
      <c r="AF231" s="52"/>
      <c r="AG231" s="85" t="e">
        <f t="shared" si="91"/>
        <v>#DIV/0!</v>
      </c>
    </row>
    <row r="232" spans="1:33" hidden="1">
      <c r="A232" s="1" t="s">
        <v>11</v>
      </c>
      <c r="B232" s="2" t="s">
        <v>7</v>
      </c>
      <c r="C232" s="2" t="s">
        <v>57</v>
      </c>
      <c r="D232" s="2" t="s">
        <v>34</v>
      </c>
      <c r="E232" s="2" t="s">
        <v>193</v>
      </c>
      <c r="F232" s="2" t="s">
        <v>93</v>
      </c>
      <c r="G232" s="2" t="s">
        <v>23</v>
      </c>
      <c r="H232" s="2" t="s">
        <v>86</v>
      </c>
      <c r="I232" s="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>
        <f t="shared" si="100"/>
        <v>495000</v>
      </c>
      <c r="Z232" s="52"/>
      <c r="AA232" s="62">
        <v>145000</v>
      </c>
      <c r="AB232" s="62">
        <v>350000</v>
      </c>
      <c r="AC232" s="52"/>
      <c r="AD232" s="52">
        <f t="shared" si="101"/>
        <v>145000</v>
      </c>
      <c r="AE232" s="52">
        <f t="shared" si="99"/>
        <v>145000</v>
      </c>
      <c r="AF232" s="52">
        <v>116641.4</v>
      </c>
      <c r="AG232" s="85">
        <f t="shared" si="91"/>
        <v>80.442344827586197</v>
      </c>
    </row>
    <row r="233" spans="1:33" hidden="1">
      <c r="A233" s="1" t="s">
        <v>12</v>
      </c>
      <c r="B233" s="2" t="s">
        <v>7</v>
      </c>
      <c r="C233" s="2" t="s">
        <v>57</v>
      </c>
      <c r="D233" s="2" t="s">
        <v>34</v>
      </c>
      <c r="E233" s="2" t="s">
        <v>193</v>
      </c>
      <c r="F233" s="2" t="s">
        <v>93</v>
      </c>
      <c r="G233" s="2" t="s">
        <v>24</v>
      </c>
      <c r="H233" s="2" t="s">
        <v>326</v>
      </c>
      <c r="I233" s="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>
        <f t="shared" si="100"/>
        <v>246940</v>
      </c>
      <c r="Z233" s="52">
        <v>99940</v>
      </c>
      <c r="AA233" s="62">
        <v>147000</v>
      </c>
      <c r="AB233" s="62"/>
      <c r="AC233" s="52"/>
      <c r="AD233" s="52">
        <f t="shared" si="101"/>
        <v>246940</v>
      </c>
      <c r="AE233" s="52">
        <f t="shared" si="99"/>
        <v>246940</v>
      </c>
      <c r="AF233" s="52">
        <v>99940</v>
      </c>
      <c r="AG233" s="85">
        <f t="shared" si="91"/>
        <v>40.471369563456712</v>
      </c>
    </row>
    <row r="234" spans="1:33" hidden="1">
      <c r="A234" s="1" t="s">
        <v>12</v>
      </c>
      <c r="B234" s="2" t="s">
        <v>7</v>
      </c>
      <c r="C234" s="2" t="s">
        <v>57</v>
      </c>
      <c r="D234" s="2" t="s">
        <v>34</v>
      </c>
      <c r="E234" s="2" t="s">
        <v>193</v>
      </c>
      <c r="F234" s="2" t="s">
        <v>93</v>
      </c>
      <c r="G234" s="2" t="s">
        <v>24</v>
      </c>
      <c r="H234" s="2" t="s">
        <v>69</v>
      </c>
      <c r="I234" s="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>
        <f t="shared" si="100"/>
        <v>45700</v>
      </c>
      <c r="Z234" s="52">
        <v>2100</v>
      </c>
      <c r="AA234" s="62">
        <v>43250</v>
      </c>
      <c r="AB234" s="62">
        <v>350</v>
      </c>
      <c r="AC234" s="52">
        <v>0</v>
      </c>
      <c r="AD234" s="52">
        <f t="shared" si="101"/>
        <v>45350</v>
      </c>
      <c r="AE234" s="52">
        <f t="shared" si="99"/>
        <v>45350</v>
      </c>
      <c r="AF234" s="52">
        <v>9837</v>
      </c>
      <c r="AG234" s="85">
        <f t="shared" si="91"/>
        <v>21.691289966923925</v>
      </c>
    </row>
    <row r="235" spans="1:33">
      <c r="A235" s="3" t="s">
        <v>216</v>
      </c>
      <c r="B235" s="4" t="s">
        <v>7</v>
      </c>
      <c r="C235" s="4" t="s">
        <v>29</v>
      </c>
      <c r="D235" s="4" t="s">
        <v>209</v>
      </c>
      <c r="E235" s="4"/>
      <c r="F235" s="4"/>
      <c r="G235" s="4"/>
      <c r="H235" s="4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ref="Y235:AF235" si="102">Y236</f>
        <v>44450</v>
      </c>
      <c r="Z235" s="5">
        <f t="shared" si="102"/>
        <v>35000</v>
      </c>
      <c r="AA235" s="39">
        <f t="shared" si="102"/>
        <v>9450</v>
      </c>
      <c r="AB235" s="39">
        <f t="shared" si="102"/>
        <v>0</v>
      </c>
      <c r="AC235" s="5">
        <f t="shared" si="102"/>
        <v>0</v>
      </c>
      <c r="AD235" s="5">
        <f t="shared" si="102"/>
        <v>44450</v>
      </c>
      <c r="AE235" s="5">
        <f t="shared" si="102"/>
        <v>44450</v>
      </c>
      <c r="AF235" s="5">
        <f t="shared" si="102"/>
        <v>44450</v>
      </c>
      <c r="AG235" s="85">
        <f t="shared" si="91"/>
        <v>100</v>
      </c>
    </row>
    <row r="236" spans="1:33">
      <c r="A236" s="3" t="s">
        <v>265</v>
      </c>
      <c r="B236" s="4" t="s">
        <v>7</v>
      </c>
      <c r="C236" s="4" t="s">
        <v>29</v>
      </c>
      <c r="D236" s="4" t="s">
        <v>29</v>
      </c>
      <c r="E236" s="4"/>
      <c r="F236" s="4"/>
      <c r="G236" s="4"/>
      <c r="H236" s="4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>Y239</f>
        <v>44450</v>
      </c>
      <c r="Z236" s="5">
        <f t="shared" ref="Z236:AG236" si="103">Z239</f>
        <v>35000</v>
      </c>
      <c r="AA236" s="5">
        <f t="shared" si="103"/>
        <v>9450</v>
      </c>
      <c r="AB236" s="5">
        <f t="shared" si="103"/>
        <v>0</v>
      </c>
      <c r="AC236" s="5">
        <f t="shared" si="103"/>
        <v>0</v>
      </c>
      <c r="AD236" s="5">
        <f t="shared" si="103"/>
        <v>44450</v>
      </c>
      <c r="AE236" s="5">
        <f t="shared" si="103"/>
        <v>44450</v>
      </c>
      <c r="AF236" s="5">
        <f t="shared" si="103"/>
        <v>44450</v>
      </c>
      <c r="AG236" s="5">
        <f t="shared" si="103"/>
        <v>100</v>
      </c>
    </row>
    <row r="237" spans="1:33" hidden="1">
      <c r="A237" s="1" t="s">
        <v>46</v>
      </c>
      <c r="B237" s="2" t="s">
        <v>7</v>
      </c>
      <c r="C237" s="2" t="s">
        <v>29</v>
      </c>
      <c r="D237" s="2" t="s">
        <v>29</v>
      </c>
      <c r="E237" s="2" t="s">
        <v>194</v>
      </c>
      <c r="F237" s="2" t="s">
        <v>93</v>
      </c>
      <c r="G237" s="2" t="s">
        <v>22</v>
      </c>
      <c r="H237" s="2" t="s">
        <v>186</v>
      </c>
      <c r="I237" s="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52"/>
      <c r="AA237" s="62"/>
      <c r="AB237" s="62"/>
      <c r="AC237" s="52"/>
      <c r="AD237" s="52">
        <f t="shared" si="101"/>
        <v>0</v>
      </c>
      <c r="AE237" s="52">
        <f t="shared" si="99"/>
        <v>0</v>
      </c>
      <c r="AF237" s="52"/>
      <c r="AG237" s="52" t="e">
        <f t="shared" si="91"/>
        <v>#DIV/0!</v>
      </c>
    </row>
    <row r="238" spans="1:33" hidden="1">
      <c r="A238" s="1" t="s">
        <v>14</v>
      </c>
      <c r="B238" s="2" t="s">
        <v>7</v>
      </c>
      <c r="C238" s="2" t="s">
        <v>29</v>
      </c>
      <c r="D238" s="2" t="s">
        <v>29</v>
      </c>
      <c r="E238" s="2" t="s">
        <v>194</v>
      </c>
      <c r="F238" s="2" t="s">
        <v>93</v>
      </c>
      <c r="G238" s="2" t="s">
        <v>27</v>
      </c>
      <c r="H238" s="2" t="s">
        <v>84</v>
      </c>
      <c r="I238" s="2"/>
      <c r="J238" s="6"/>
      <c r="K238" s="6"/>
      <c r="L238" s="6"/>
      <c r="M238" s="6"/>
      <c r="N238" s="6"/>
      <c r="O238" s="6"/>
      <c r="P238" s="6">
        <v>100000</v>
      </c>
      <c r="Q238" s="6">
        <v>100000</v>
      </c>
      <c r="R238" s="6">
        <v>100000</v>
      </c>
      <c r="S238" s="6"/>
      <c r="T238" s="6"/>
      <c r="U238" s="6"/>
      <c r="V238" s="6">
        <v>100000</v>
      </c>
      <c r="W238" s="6">
        <v>100000</v>
      </c>
      <c r="X238" s="6">
        <v>100000</v>
      </c>
      <c r="Y238" s="6">
        <f>SUM(Z238:AC238)</f>
        <v>0</v>
      </c>
      <c r="Z238" s="52"/>
      <c r="AA238" s="62"/>
      <c r="AB238" s="62"/>
      <c r="AC238" s="52"/>
      <c r="AD238" s="52">
        <f t="shared" si="101"/>
        <v>0</v>
      </c>
      <c r="AE238" s="52">
        <f t="shared" si="99"/>
        <v>0</v>
      </c>
      <c r="AF238" s="52"/>
      <c r="AG238" s="52" t="e">
        <f t="shared" si="91"/>
        <v>#DIV/0!</v>
      </c>
    </row>
    <row r="239" spans="1:33">
      <c r="A239" s="1" t="s">
        <v>239</v>
      </c>
      <c r="B239" s="2" t="s">
        <v>7</v>
      </c>
      <c r="C239" s="2" t="s">
        <v>29</v>
      </c>
      <c r="D239" s="2" t="s">
        <v>29</v>
      </c>
      <c r="E239" s="2" t="s">
        <v>195</v>
      </c>
      <c r="F239" s="2"/>
      <c r="G239" s="2"/>
      <c r="H239" s="2"/>
      <c r="I239" s="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>
        <f t="shared" ref="Y239:AF239" si="104">Y240+Y241</f>
        <v>44450</v>
      </c>
      <c r="Z239" s="6">
        <f t="shared" si="104"/>
        <v>35000</v>
      </c>
      <c r="AA239" s="28">
        <f t="shared" si="104"/>
        <v>9450</v>
      </c>
      <c r="AB239" s="28">
        <f t="shared" si="104"/>
        <v>0</v>
      </c>
      <c r="AC239" s="6">
        <f t="shared" si="104"/>
        <v>0</v>
      </c>
      <c r="AD239" s="6">
        <f t="shared" si="104"/>
        <v>44450</v>
      </c>
      <c r="AE239" s="6">
        <f t="shared" si="104"/>
        <v>44450</v>
      </c>
      <c r="AF239" s="6">
        <f t="shared" si="104"/>
        <v>44450</v>
      </c>
      <c r="AG239" s="52">
        <f t="shared" si="91"/>
        <v>100</v>
      </c>
    </row>
    <row r="240" spans="1:33" hidden="1">
      <c r="A240" s="1" t="s">
        <v>11</v>
      </c>
      <c r="B240" s="2" t="s">
        <v>7</v>
      </c>
      <c r="C240" s="2" t="s">
        <v>29</v>
      </c>
      <c r="D240" s="2" t="s">
        <v>29</v>
      </c>
      <c r="E240" s="2" t="s">
        <v>195</v>
      </c>
      <c r="F240" s="2" t="s">
        <v>93</v>
      </c>
      <c r="G240" s="2" t="s">
        <v>23</v>
      </c>
      <c r="H240" s="2" t="s">
        <v>86</v>
      </c>
      <c r="I240" s="2"/>
      <c r="J240" s="6"/>
      <c r="K240" s="6"/>
      <c r="L240" s="6"/>
      <c r="M240" s="6"/>
      <c r="N240" s="6"/>
      <c r="O240" s="6"/>
      <c r="P240" s="6">
        <v>1500000</v>
      </c>
      <c r="Q240" s="6">
        <v>1500000</v>
      </c>
      <c r="R240" s="6">
        <v>1500000</v>
      </c>
      <c r="S240" s="6"/>
      <c r="T240" s="6"/>
      <c r="U240" s="6"/>
      <c r="V240" s="6">
        <v>1500000</v>
      </c>
      <c r="W240" s="6">
        <v>1500000</v>
      </c>
      <c r="X240" s="6">
        <v>1500000</v>
      </c>
      <c r="Y240" s="6">
        <f>SUM(Z240:AC240)</f>
        <v>0</v>
      </c>
      <c r="Z240" s="52"/>
      <c r="AA240" s="62"/>
      <c r="AB240" s="62"/>
      <c r="AC240" s="52"/>
      <c r="AD240" s="52">
        <f t="shared" si="101"/>
        <v>0</v>
      </c>
      <c r="AE240" s="52">
        <f t="shared" si="99"/>
        <v>0</v>
      </c>
      <c r="AF240" s="52"/>
      <c r="AG240" s="85" t="e">
        <f t="shared" si="91"/>
        <v>#DIV/0!</v>
      </c>
    </row>
    <row r="241" spans="1:33" hidden="1">
      <c r="A241" s="1" t="s">
        <v>12</v>
      </c>
      <c r="B241" s="2" t="s">
        <v>7</v>
      </c>
      <c r="C241" s="2" t="s">
        <v>29</v>
      </c>
      <c r="D241" s="2" t="s">
        <v>29</v>
      </c>
      <c r="E241" s="2" t="s">
        <v>195</v>
      </c>
      <c r="F241" s="2" t="s">
        <v>93</v>
      </c>
      <c r="G241" s="2" t="s">
        <v>24</v>
      </c>
      <c r="H241" s="2" t="s">
        <v>69</v>
      </c>
      <c r="I241" s="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>
        <f>SUM(Z241:AC241)</f>
        <v>44450</v>
      </c>
      <c r="Z241" s="52">
        <v>35000</v>
      </c>
      <c r="AA241" s="62">
        <v>9450</v>
      </c>
      <c r="AB241" s="62"/>
      <c r="AC241" s="52"/>
      <c r="AD241" s="52">
        <f t="shared" si="101"/>
        <v>44450</v>
      </c>
      <c r="AE241" s="52">
        <f t="shared" si="99"/>
        <v>44450</v>
      </c>
      <c r="AF241" s="52">
        <v>44450</v>
      </c>
      <c r="AG241" s="85">
        <f t="shared" si="91"/>
        <v>100</v>
      </c>
    </row>
    <row r="242" spans="1:33">
      <c r="A242" s="3" t="s">
        <v>217</v>
      </c>
      <c r="B242" s="4" t="s">
        <v>7</v>
      </c>
      <c r="C242" s="4" t="s">
        <v>28</v>
      </c>
      <c r="D242" s="4" t="s">
        <v>209</v>
      </c>
      <c r="E242" s="4"/>
      <c r="F242" s="4"/>
      <c r="G242" s="4"/>
      <c r="H242" s="4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ref="Y242:AE242" si="105">Y243+Y259</f>
        <v>13486750</v>
      </c>
      <c r="Z242" s="5">
        <f t="shared" si="105"/>
        <v>3923937.5</v>
      </c>
      <c r="AA242" s="39">
        <f t="shared" si="105"/>
        <v>5708937.5</v>
      </c>
      <c r="AB242" s="39">
        <f t="shared" si="105"/>
        <v>2534986.11</v>
      </c>
      <c r="AC242" s="5">
        <f t="shared" si="105"/>
        <v>1318888.8900000001</v>
      </c>
      <c r="AD242" s="5">
        <f t="shared" si="105"/>
        <v>9632875</v>
      </c>
      <c r="AE242" s="5">
        <f t="shared" si="105"/>
        <v>9632875</v>
      </c>
      <c r="AF242" s="5">
        <f t="shared" ref="AF242" si="106">AF243+AF259</f>
        <v>8425968.6600000001</v>
      </c>
      <c r="AG242" s="85">
        <f t="shared" si="91"/>
        <v>87.470964379793159</v>
      </c>
    </row>
    <row r="243" spans="1:33">
      <c r="A243" s="3" t="s">
        <v>240</v>
      </c>
      <c r="B243" s="4" t="s">
        <v>7</v>
      </c>
      <c r="C243" s="4" t="s">
        <v>28</v>
      </c>
      <c r="D243" s="4" t="s">
        <v>44</v>
      </c>
      <c r="E243" s="4"/>
      <c r="F243" s="4"/>
      <c r="G243" s="4"/>
      <c r="H243" s="4"/>
      <c r="I243" s="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ref="Y243:AE243" si="107">Y244+Y246+Y248+Y256</f>
        <v>12988750</v>
      </c>
      <c r="Z243" s="5">
        <f t="shared" si="107"/>
        <v>3883937.5</v>
      </c>
      <c r="AA243" s="39">
        <f t="shared" si="107"/>
        <v>5539937.5</v>
      </c>
      <c r="AB243" s="39">
        <f t="shared" si="107"/>
        <v>2285986.11</v>
      </c>
      <c r="AC243" s="5">
        <f t="shared" si="107"/>
        <v>1278888.8900000001</v>
      </c>
      <c r="AD243" s="5">
        <f t="shared" si="107"/>
        <v>9423875</v>
      </c>
      <c r="AE243" s="5">
        <f t="shared" si="107"/>
        <v>9423875</v>
      </c>
      <c r="AF243" s="5">
        <f t="shared" ref="AF243" si="108">AF244+AF246+AF248+AF256</f>
        <v>8417568.6600000001</v>
      </c>
      <c r="AG243" s="85">
        <f t="shared" si="91"/>
        <v>89.321735061214198</v>
      </c>
    </row>
    <row r="244" spans="1:33">
      <c r="A244" s="1" t="s">
        <v>266</v>
      </c>
      <c r="B244" s="2" t="s">
        <v>7</v>
      </c>
      <c r="C244" s="2" t="s">
        <v>28</v>
      </c>
      <c r="D244" s="2" t="s">
        <v>44</v>
      </c>
      <c r="E244" s="2" t="s">
        <v>196</v>
      </c>
      <c r="F244" s="2"/>
      <c r="G244" s="2"/>
      <c r="H244" s="2"/>
      <c r="I244" s="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>
        <f t="shared" ref="Y244:AF244" si="109">Y245</f>
        <v>0</v>
      </c>
      <c r="Z244" s="6">
        <f t="shared" si="109"/>
        <v>0</v>
      </c>
      <c r="AA244" s="28">
        <f t="shared" si="109"/>
        <v>0</v>
      </c>
      <c r="AB244" s="28">
        <f t="shared" si="109"/>
        <v>0</v>
      </c>
      <c r="AC244" s="6">
        <f t="shared" si="109"/>
        <v>0</v>
      </c>
      <c r="AD244" s="6">
        <f t="shared" si="109"/>
        <v>0</v>
      </c>
      <c r="AE244" s="6">
        <f t="shared" si="109"/>
        <v>0</v>
      </c>
      <c r="AF244" s="6">
        <f t="shared" si="109"/>
        <v>0</v>
      </c>
      <c r="AG244" s="52" t="e">
        <f t="shared" si="91"/>
        <v>#DIV/0!</v>
      </c>
    </row>
    <row r="245" spans="1:33" hidden="1">
      <c r="A245" s="26" t="s">
        <v>58</v>
      </c>
      <c r="B245" s="27" t="s">
        <v>7</v>
      </c>
      <c r="C245" s="27" t="s">
        <v>28</v>
      </c>
      <c r="D245" s="27" t="s">
        <v>44</v>
      </c>
      <c r="E245" s="27" t="s">
        <v>196</v>
      </c>
      <c r="F245" s="27" t="s">
        <v>100</v>
      </c>
      <c r="G245" s="27" t="s">
        <v>30</v>
      </c>
      <c r="H245" s="27" t="s">
        <v>82</v>
      </c>
      <c r="I245" s="27"/>
      <c r="J245" s="28"/>
      <c r="K245" s="28"/>
      <c r="L245" s="28"/>
      <c r="M245" s="28"/>
      <c r="N245" s="28"/>
      <c r="O245" s="28"/>
      <c r="P245" s="28">
        <v>1030032</v>
      </c>
      <c r="Q245" s="28">
        <v>1030032</v>
      </c>
      <c r="R245" s="28">
        <v>1030032</v>
      </c>
      <c r="S245" s="28"/>
      <c r="T245" s="28"/>
      <c r="U245" s="28"/>
      <c r="V245" s="28">
        <v>1030032</v>
      </c>
      <c r="W245" s="28">
        <v>1030032</v>
      </c>
      <c r="X245" s="28">
        <v>1030032</v>
      </c>
      <c r="Y245" s="28"/>
      <c r="Z245" s="52"/>
      <c r="AA245" s="62"/>
      <c r="AB245" s="62"/>
      <c r="AC245" s="52">
        <v>0</v>
      </c>
      <c r="AD245" s="52">
        <f t="shared" si="101"/>
        <v>0</v>
      </c>
      <c r="AE245" s="52">
        <f t="shared" si="99"/>
        <v>0</v>
      </c>
      <c r="AF245" s="52"/>
      <c r="AG245" s="52" t="e">
        <f t="shared" si="91"/>
        <v>#DIV/0!</v>
      </c>
    </row>
    <row r="246" spans="1:33">
      <c r="A246" s="26" t="s">
        <v>267</v>
      </c>
      <c r="B246" s="27" t="s">
        <v>7</v>
      </c>
      <c r="C246" s="27" t="s">
        <v>28</v>
      </c>
      <c r="D246" s="27" t="s">
        <v>44</v>
      </c>
      <c r="E246" s="27" t="s">
        <v>198</v>
      </c>
      <c r="F246" s="27"/>
      <c r="G246" s="27"/>
      <c r="H246" s="27"/>
      <c r="I246" s="27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>
        <f t="shared" ref="Y246:AF246" si="110">Y247</f>
        <v>1929750</v>
      </c>
      <c r="Z246" s="28">
        <f t="shared" si="110"/>
        <v>482437.5</v>
      </c>
      <c r="AA246" s="28">
        <f t="shared" si="110"/>
        <v>482437.5</v>
      </c>
      <c r="AB246" s="28">
        <f t="shared" si="110"/>
        <v>482437.5</v>
      </c>
      <c r="AC246" s="28">
        <f t="shared" si="110"/>
        <v>482437.5</v>
      </c>
      <c r="AD246" s="28">
        <f t="shared" si="110"/>
        <v>964875</v>
      </c>
      <c r="AE246" s="28">
        <f t="shared" si="110"/>
        <v>964875</v>
      </c>
      <c r="AF246" s="28">
        <f t="shared" si="110"/>
        <v>349200</v>
      </c>
      <c r="AG246" s="52">
        <f t="shared" si="91"/>
        <v>36.191216478818497</v>
      </c>
    </row>
    <row r="247" spans="1:33" hidden="1">
      <c r="A247" s="1" t="s">
        <v>197</v>
      </c>
      <c r="B247" s="2" t="s">
        <v>7</v>
      </c>
      <c r="C247" s="2" t="s">
        <v>28</v>
      </c>
      <c r="D247" s="2" t="s">
        <v>44</v>
      </c>
      <c r="E247" s="2" t="s">
        <v>198</v>
      </c>
      <c r="F247" s="2" t="s">
        <v>99</v>
      </c>
      <c r="G247" s="2" t="s">
        <v>30</v>
      </c>
      <c r="H247" s="2" t="s">
        <v>82</v>
      </c>
      <c r="I247" s="2"/>
      <c r="J247" s="6"/>
      <c r="K247" s="6"/>
      <c r="L247" s="6"/>
      <c r="M247" s="6"/>
      <c r="N247" s="6"/>
      <c r="O247" s="6"/>
      <c r="P247" s="6">
        <v>1929750</v>
      </c>
      <c r="Q247" s="6">
        <v>1929750</v>
      </c>
      <c r="R247" s="6">
        <v>1929750</v>
      </c>
      <c r="S247" s="6"/>
      <c r="T247" s="6"/>
      <c r="U247" s="6"/>
      <c r="V247" s="6">
        <v>1929750</v>
      </c>
      <c r="W247" s="6">
        <v>1929750</v>
      </c>
      <c r="X247" s="6">
        <v>1929750</v>
      </c>
      <c r="Y247" s="6">
        <v>1929750</v>
      </c>
      <c r="Z247" s="52">
        <v>482437.5</v>
      </c>
      <c r="AA247" s="62">
        <v>482437.5</v>
      </c>
      <c r="AB247" s="62">
        <v>482437.5</v>
      </c>
      <c r="AC247" s="52">
        <v>482437.5</v>
      </c>
      <c r="AD247" s="52">
        <f t="shared" si="101"/>
        <v>964875</v>
      </c>
      <c r="AE247" s="52">
        <f t="shared" si="99"/>
        <v>964875</v>
      </c>
      <c r="AF247" s="52">
        <v>349200</v>
      </c>
      <c r="AG247" s="52">
        <f t="shared" si="91"/>
        <v>36.191216478818497</v>
      </c>
    </row>
    <row r="248" spans="1:33">
      <c r="A248" s="1" t="s">
        <v>241</v>
      </c>
      <c r="B248" s="2" t="s">
        <v>7</v>
      </c>
      <c r="C248" s="2" t="s">
        <v>28</v>
      </c>
      <c r="D248" s="2" t="s">
        <v>44</v>
      </c>
      <c r="E248" s="2" t="s">
        <v>199</v>
      </c>
      <c r="F248" s="2"/>
      <c r="G248" s="2"/>
      <c r="H248" s="2"/>
      <c r="I248" s="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>
        <f t="shared" ref="Y248:AF248" si="111">SUM(                                                                           Y249:Y255)</f>
        <v>3095000</v>
      </c>
      <c r="Z248" s="6">
        <f t="shared" si="111"/>
        <v>725000</v>
      </c>
      <c r="AA248" s="28">
        <f t="shared" si="111"/>
        <v>770000</v>
      </c>
      <c r="AB248" s="28">
        <f t="shared" si="111"/>
        <v>803548.61</v>
      </c>
      <c r="AC248" s="6">
        <f t="shared" si="111"/>
        <v>796451.39</v>
      </c>
      <c r="AD248" s="6">
        <f t="shared" si="111"/>
        <v>1495000</v>
      </c>
      <c r="AE248" s="6">
        <f t="shared" si="111"/>
        <v>1495000</v>
      </c>
      <c r="AF248" s="6">
        <f t="shared" si="111"/>
        <v>1236460</v>
      </c>
      <c r="AG248" s="52">
        <f t="shared" si="91"/>
        <v>82.706354515050165</v>
      </c>
    </row>
    <row r="249" spans="1:33" ht="0.75" customHeight="1">
      <c r="A249" s="1" t="s">
        <v>10</v>
      </c>
      <c r="B249" s="2" t="s">
        <v>7</v>
      </c>
      <c r="C249" s="2" t="s">
        <v>28</v>
      </c>
      <c r="D249" s="2" t="s">
        <v>44</v>
      </c>
      <c r="E249" s="2" t="s">
        <v>199</v>
      </c>
      <c r="F249" s="2" t="s">
        <v>93</v>
      </c>
      <c r="G249" s="2" t="s">
        <v>21</v>
      </c>
      <c r="H249" s="2" t="s">
        <v>71</v>
      </c>
      <c r="I249" s="2"/>
      <c r="J249" s="6"/>
      <c r="K249" s="6"/>
      <c r="L249" s="6"/>
      <c r="M249" s="6"/>
      <c r="N249" s="6"/>
      <c r="O249" s="6"/>
      <c r="P249" s="6">
        <v>40000</v>
      </c>
      <c r="Q249" s="6">
        <v>40000</v>
      </c>
      <c r="R249" s="6">
        <v>40000</v>
      </c>
      <c r="S249" s="6"/>
      <c r="T249" s="6"/>
      <c r="U249" s="6"/>
      <c r="V249" s="6">
        <v>40000</v>
      </c>
      <c r="W249" s="6">
        <v>40000</v>
      </c>
      <c r="X249" s="6">
        <v>40000</v>
      </c>
      <c r="Y249" s="6">
        <f t="shared" ref="Y249:Y255" si="112">SUM(Z249:AC249)</f>
        <v>37210</v>
      </c>
      <c r="Z249" s="52"/>
      <c r="AA249" s="62">
        <v>37210</v>
      </c>
      <c r="AB249" s="62"/>
      <c r="AC249" s="52"/>
      <c r="AD249" s="52">
        <f t="shared" si="101"/>
        <v>37210</v>
      </c>
      <c r="AE249" s="52">
        <f t="shared" si="99"/>
        <v>37210</v>
      </c>
      <c r="AF249" s="52">
        <v>37210</v>
      </c>
      <c r="AG249" s="52">
        <f t="shared" si="91"/>
        <v>100</v>
      </c>
    </row>
    <row r="250" spans="1:33" hidden="1">
      <c r="A250" s="1" t="s">
        <v>170</v>
      </c>
      <c r="B250" s="2" t="s">
        <v>7</v>
      </c>
      <c r="C250" s="2" t="s">
        <v>28</v>
      </c>
      <c r="D250" s="2" t="s">
        <v>44</v>
      </c>
      <c r="E250" s="2" t="s">
        <v>199</v>
      </c>
      <c r="F250" s="2" t="s">
        <v>93</v>
      </c>
      <c r="G250" s="2" t="s">
        <v>22</v>
      </c>
      <c r="H250" s="2" t="s">
        <v>80</v>
      </c>
      <c r="I250" s="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>
        <f t="shared" si="112"/>
        <v>3548.61</v>
      </c>
      <c r="Z250" s="52"/>
      <c r="AA250" s="62"/>
      <c r="AB250" s="62">
        <v>3548.61</v>
      </c>
      <c r="AC250" s="52"/>
      <c r="AD250" s="52"/>
      <c r="AE250" s="52">
        <f t="shared" si="99"/>
        <v>0</v>
      </c>
      <c r="AF250" s="52"/>
      <c r="AG250" s="52" t="e">
        <f t="shared" si="91"/>
        <v>#DIV/0!</v>
      </c>
    </row>
    <row r="251" spans="1:33" hidden="1">
      <c r="A251" s="1" t="s">
        <v>46</v>
      </c>
      <c r="B251" s="2" t="s">
        <v>7</v>
      </c>
      <c r="C251" s="2" t="s">
        <v>28</v>
      </c>
      <c r="D251" s="2" t="s">
        <v>44</v>
      </c>
      <c r="E251" s="2" t="s">
        <v>199</v>
      </c>
      <c r="F251" s="2" t="s">
        <v>93</v>
      </c>
      <c r="G251" s="2" t="s">
        <v>22</v>
      </c>
      <c r="H251" s="2" t="s">
        <v>186</v>
      </c>
      <c r="I251" s="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>
        <f t="shared" si="112"/>
        <v>23000</v>
      </c>
      <c r="Z251" s="52">
        <v>0</v>
      </c>
      <c r="AA251" s="62">
        <v>23000</v>
      </c>
      <c r="AB251" s="62"/>
      <c r="AC251" s="52"/>
      <c r="AD251" s="52">
        <f t="shared" si="101"/>
        <v>23000</v>
      </c>
      <c r="AE251" s="52">
        <f t="shared" si="99"/>
        <v>23000</v>
      </c>
      <c r="AF251" s="52">
        <v>22890</v>
      </c>
      <c r="AG251" s="52">
        <f t="shared" si="91"/>
        <v>99.521739130434781</v>
      </c>
    </row>
    <row r="252" spans="1:33" hidden="1">
      <c r="A252" s="1" t="s">
        <v>46</v>
      </c>
      <c r="B252" s="2" t="s">
        <v>7</v>
      </c>
      <c r="C252" s="2" t="s">
        <v>28</v>
      </c>
      <c r="D252" s="2" t="s">
        <v>44</v>
      </c>
      <c r="E252" s="2" t="s">
        <v>199</v>
      </c>
      <c r="F252" s="2" t="s">
        <v>93</v>
      </c>
      <c r="G252" s="2" t="s">
        <v>22</v>
      </c>
      <c r="H252" s="2" t="s">
        <v>68</v>
      </c>
      <c r="I252" s="2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>
        <f t="shared" si="112"/>
        <v>5000</v>
      </c>
      <c r="Z252" s="52">
        <v>5000</v>
      </c>
      <c r="AA252" s="62"/>
      <c r="AB252" s="62"/>
      <c r="AC252" s="52"/>
      <c r="AD252" s="52">
        <f t="shared" si="101"/>
        <v>5000</v>
      </c>
      <c r="AE252" s="52">
        <f t="shared" si="99"/>
        <v>5000</v>
      </c>
      <c r="AF252" s="52"/>
      <c r="AG252" s="52">
        <f t="shared" si="91"/>
        <v>0</v>
      </c>
    </row>
    <row r="253" spans="1:33" hidden="1">
      <c r="A253" s="1" t="s">
        <v>220</v>
      </c>
      <c r="B253" s="2" t="s">
        <v>7</v>
      </c>
      <c r="C253" s="2" t="s">
        <v>28</v>
      </c>
      <c r="D253" s="2" t="s">
        <v>44</v>
      </c>
      <c r="E253" s="2" t="s">
        <v>199</v>
      </c>
      <c r="F253" s="2" t="s">
        <v>93</v>
      </c>
      <c r="G253" s="2" t="s">
        <v>27</v>
      </c>
      <c r="H253" s="2" t="s">
        <v>84</v>
      </c>
      <c r="I253" s="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>
        <f t="shared" si="112"/>
        <v>577000</v>
      </c>
      <c r="Z253" s="52">
        <v>170000</v>
      </c>
      <c r="AA253" s="62">
        <v>67000</v>
      </c>
      <c r="AB253" s="62">
        <v>100000</v>
      </c>
      <c r="AC253" s="52">
        <v>240000</v>
      </c>
      <c r="AD253" s="52">
        <f t="shared" si="101"/>
        <v>237000</v>
      </c>
      <c r="AE253" s="52">
        <f t="shared" si="99"/>
        <v>237000</v>
      </c>
      <c r="AF253" s="52">
        <v>61000</v>
      </c>
      <c r="AG253" s="52">
        <f t="shared" si="91"/>
        <v>25.738396624472575</v>
      </c>
    </row>
    <row r="254" spans="1:33" hidden="1">
      <c r="A254" s="1" t="s">
        <v>46</v>
      </c>
      <c r="B254" s="2" t="s">
        <v>7</v>
      </c>
      <c r="C254" s="2" t="s">
        <v>28</v>
      </c>
      <c r="D254" s="2" t="s">
        <v>44</v>
      </c>
      <c r="E254" s="2" t="s">
        <v>199</v>
      </c>
      <c r="F254" s="2" t="s">
        <v>102</v>
      </c>
      <c r="G254" s="2" t="s">
        <v>22</v>
      </c>
      <c r="H254" s="2" t="s">
        <v>68</v>
      </c>
      <c r="I254" s="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>
        <f t="shared" si="112"/>
        <v>24650</v>
      </c>
      <c r="Z254" s="52">
        <v>5445</v>
      </c>
      <c r="AA254" s="62">
        <v>6730</v>
      </c>
      <c r="AB254" s="62">
        <v>6930</v>
      </c>
      <c r="AC254" s="52">
        <v>5545</v>
      </c>
      <c r="AD254" s="52">
        <f t="shared" si="101"/>
        <v>12175</v>
      </c>
      <c r="AE254" s="52">
        <f t="shared" si="99"/>
        <v>12175</v>
      </c>
      <c r="AF254" s="52">
        <v>10360</v>
      </c>
      <c r="AG254" s="52">
        <f t="shared" si="91"/>
        <v>85.092402464065714</v>
      </c>
    </row>
    <row r="255" spans="1:33" hidden="1">
      <c r="A255" s="1" t="s">
        <v>58</v>
      </c>
      <c r="B255" s="2" t="s">
        <v>7</v>
      </c>
      <c r="C255" s="2" t="s">
        <v>28</v>
      </c>
      <c r="D255" s="2" t="s">
        <v>44</v>
      </c>
      <c r="E255" s="2" t="s">
        <v>199</v>
      </c>
      <c r="F255" s="2" t="s">
        <v>102</v>
      </c>
      <c r="G255" s="2" t="s">
        <v>30</v>
      </c>
      <c r="H255" s="2" t="s">
        <v>82</v>
      </c>
      <c r="I255" s="2"/>
      <c r="J255" s="6"/>
      <c r="K255" s="6"/>
      <c r="L255" s="6"/>
      <c r="M255" s="6"/>
      <c r="N255" s="6"/>
      <c r="O255" s="6"/>
      <c r="P255" s="6">
        <v>4000000</v>
      </c>
      <c r="Q255" s="6">
        <v>4000000</v>
      </c>
      <c r="R255" s="6">
        <v>4000000</v>
      </c>
      <c r="S255" s="6"/>
      <c r="T255" s="6"/>
      <c r="U255" s="6"/>
      <c r="V255" s="6">
        <v>4000000</v>
      </c>
      <c r="W255" s="6">
        <v>4000000</v>
      </c>
      <c r="X255" s="6">
        <v>4000000</v>
      </c>
      <c r="Y255" s="6">
        <f t="shared" si="112"/>
        <v>2424591.39</v>
      </c>
      <c r="Z255" s="52">
        <v>544555</v>
      </c>
      <c r="AA255" s="62">
        <v>636060</v>
      </c>
      <c r="AB255" s="62">
        <v>693070</v>
      </c>
      <c r="AC255" s="52">
        <v>550906.39</v>
      </c>
      <c r="AD255" s="52">
        <f t="shared" si="101"/>
        <v>1180615</v>
      </c>
      <c r="AE255" s="52">
        <f t="shared" si="99"/>
        <v>1180615</v>
      </c>
      <c r="AF255" s="52">
        <v>1105000</v>
      </c>
      <c r="AG255" s="52">
        <f t="shared" si="91"/>
        <v>93.595287202009132</v>
      </c>
    </row>
    <row r="256" spans="1:33">
      <c r="A256" s="1" t="s">
        <v>272</v>
      </c>
      <c r="B256" s="2" t="s">
        <v>7</v>
      </c>
      <c r="C256" s="2" t="s">
        <v>28</v>
      </c>
      <c r="D256" s="2" t="s">
        <v>44</v>
      </c>
      <c r="E256" s="2" t="s">
        <v>200</v>
      </c>
      <c r="F256" s="2"/>
      <c r="G256" s="2"/>
      <c r="H256" s="2"/>
      <c r="I256" s="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>
        <f>Y257+Y258</f>
        <v>7964000</v>
      </c>
      <c r="Z256" s="6">
        <f>Z257+Z258</f>
        <v>2676500</v>
      </c>
      <c r="AA256" s="28">
        <f>AA257+AA258</f>
        <v>4287500</v>
      </c>
      <c r="AB256" s="28">
        <f>AB257+AB258</f>
        <v>1000000</v>
      </c>
      <c r="AC256" s="6">
        <f>AC257+AC258</f>
        <v>0</v>
      </c>
      <c r="AD256" s="52">
        <f t="shared" si="101"/>
        <v>6964000</v>
      </c>
      <c r="AE256" s="52">
        <f t="shared" si="99"/>
        <v>6964000</v>
      </c>
      <c r="AF256" s="52">
        <f>AF257+AF258</f>
        <v>6831908.6600000001</v>
      </c>
      <c r="AG256" s="52">
        <f t="shared" si="91"/>
        <v>98.103226019529018</v>
      </c>
    </row>
    <row r="257" spans="1:33" hidden="1">
      <c r="A257" s="1" t="s">
        <v>197</v>
      </c>
      <c r="B257" s="2" t="s">
        <v>7</v>
      </c>
      <c r="C257" s="2" t="s">
        <v>28</v>
      </c>
      <c r="D257" s="2" t="s">
        <v>44</v>
      </c>
      <c r="E257" s="2" t="s">
        <v>200</v>
      </c>
      <c r="F257" s="2" t="s">
        <v>93</v>
      </c>
      <c r="G257" s="2" t="s">
        <v>23</v>
      </c>
      <c r="H257" s="2" t="s">
        <v>86</v>
      </c>
      <c r="I257" s="2"/>
      <c r="J257" s="6"/>
      <c r="K257" s="6"/>
      <c r="L257" s="6"/>
      <c r="M257" s="6"/>
      <c r="N257" s="6"/>
      <c r="O257" s="6"/>
      <c r="P257" s="6">
        <v>2724020.99</v>
      </c>
      <c r="Q257" s="6">
        <v>4432981.38</v>
      </c>
      <c r="R257" s="6">
        <v>4841096.5</v>
      </c>
      <c r="S257" s="6"/>
      <c r="T257" s="6"/>
      <c r="U257" s="6"/>
      <c r="V257" s="6">
        <v>2724020.99</v>
      </c>
      <c r="W257" s="6">
        <v>4432981.38</v>
      </c>
      <c r="X257" s="6">
        <v>4841096.5</v>
      </c>
      <c r="Y257" s="6">
        <f>SUM(Z257:AC257)</f>
        <v>6464000</v>
      </c>
      <c r="Z257" s="52">
        <v>2676500</v>
      </c>
      <c r="AA257" s="62">
        <v>3787500</v>
      </c>
      <c r="AB257" s="62"/>
      <c r="AC257" s="52"/>
      <c r="AD257" s="52">
        <f t="shared" si="101"/>
        <v>6464000</v>
      </c>
      <c r="AE257" s="52">
        <f t="shared" si="99"/>
        <v>6464000</v>
      </c>
      <c r="AF257" s="52">
        <v>6464000</v>
      </c>
      <c r="AG257" s="85">
        <f t="shared" si="91"/>
        <v>100</v>
      </c>
    </row>
    <row r="258" spans="1:33" hidden="1">
      <c r="A258" s="1" t="s">
        <v>14</v>
      </c>
      <c r="B258" s="2" t="s">
        <v>7</v>
      </c>
      <c r="C258" s="2" t="s">
        <v>28</v>
      </c>
      <c r="D258" s="2" t="s">
        <v>44</v>
      </c>
      <c r="E258" s="2" t="s">
        <v>200</v>
      </c>
      <c r="F258" s="2" t="s">
        <v>341</v>
      </c>
      <c r="G258" s="2" t="s">
        <v>27</v>
      </c>
      <c r="H258" s="2" t="s">
        <v>342</v>
      </c>
      <c r="I258" s="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>
        <f>SUM(Z258:AC258)</f>
        <v>1500000</v>
      </c>
      <c r="Z258" s="52"/>
      <c r="AA258" s="62">
        <v>500000</v>
      </c>
      <c r="AB258" s="62">
        <v>1000000</v>
      </c>
      <c r="AC258" s="52"/>
      <c r="AD258" s="52"/>
      <c r="AE258" s="52">
        <f t="shared" si="99"/>
        <v>500000</v>
      </c>
      <c r="AF258" s="52">
        <v>367908.66</v>
      </c>
      <c r="AG258" s="85">
        <f t="shared" si="91"/>
        <v>73.581732000000002</v>
      </c>
    </row>
    <row r="259" spans="1:33">
      <c r="A259" s="3" t="s">
        <v>59</v>
      </c>
      <c r="B259" s="4" t="s">
        <v>7</v>
      </c>
      <c r="C259" s="4" t="s">
        <v>28</v>
      </c>
      <c r="D259" s="4" t="s">
        <v>60</v>
      </c>
      <c r="E259" s="4"/>
      <c r="F259" s="4"/>
      <c r="G259" s="4"/>
      <c r="H259" s="4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>Y260</f>
        <v>498000</v>
      </c>
      <c r="Z259" s="5">
        <f>Z260</f>
        <v>40000</v>
      </c>
      <c r="AA259" s="39">
        <f>AA260</f>
        <v>169000</v>
      </c>
      <c r="AB259" s="39">
        <f>AB260</f>
        <v>249000</v>
      </c>
      <c r="AC259" s="5">
        <f>AC260</f>
        <v>40000</v>
      </c>
      <c r="AD259" s="52">
        <f t="shared" si="101"/>
        <v>209000</v>
      </c>
      <c r="AE259" s="85">
        <f t="shared" si="99"/>
        <v>209000</v>
      </c>
      <c r="AF259" s="85">
        <f>AF260</f>
        <v>8400</v>
      </c>
      <c r="AG259" s="85">
        <f t="shared" si="91"/>
        <v>4.0191387559808609</v>
      </c>
    </row>
    <row r="260" spans="1:33">
      <c r="A260" s="1" t="s">
        <v>268</v>
      </c>
      <c r="B260" s="2" t="s">
        <v>7</v>
      </c>
      <c r="C260" s="2" t="s">
        <v>28</v>
      </c>
      <c r="D260" s="2" t="s">
        <v>60</v>
      </c>
      <c r="E260" s="2" t="s">
        <v>201</v>
      </c>
      <c r="F260" s="2"/>
      <c r="G260" s="2"/>
      <c r="H260" s="2"/>
      <c r="I260" s="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>
        <f>SUM(Y261:Y262)</f>
        <v>498000</v>
      </c>
      <c r="Z260" s="6">
        <f>SUM(Z261:Z262)</f>
        <v>40000</v>
      </c>
      <c r="AA260" s="28">
        <f>SUM(AA261:AA262)</f>
        <v>169000</v>
      </c>
      <c r="AB260" s="28">
        <f>SUM(AB261:AB262)</f>
        <v>249000</v>
      </c>
      <c r="AC260" s="6">
        <f>SUM(AC261:AC262)</f>
        <v>40000</v>
      </c>
      <c r="AD260" s="52">
        <f t="shared" si="101"/>
        <v>209000</v>
      </c>
      <c r="AE260" s="52">
        <f t="shared" si="99"/>
        <v>209000</v>
      </c>
      <c r="AF260" s="52">
        <f>AF261+AF262+AF263</f>
        <v>8400</v>
      </c>
      <c r="AG260" s="52">
        <f t="shared" si="91"/>
        <v>4.0191387559808609</v>
      </c>
    </row>
    <row r="261" spans="1:33" hidden="1">
      <c r="A261" s="1" t="s">
        <v>10</v>
      </c>
      <c r="B261" s="2" t="s">
        <v>7</v>
      </c>
      <c r="C261" s="2" t="s">
        <v>28</v>
      </c>
      <c r="D261" s="2" t="s">
        <v>60</v>
      </c>
      <c r="E261" s="2" t="s">
        <v>201</v>
      </c>
      <c r="F261" s="2" t="s">
        <v>93</v>
      </c>
      <c r="G261" s="2" t="s">
        <v>21</v>
      </c>
      <c r="H261" s="2" t="s">
        <v>71</v>
      </c>
      <c r="I261" s="2"/>
      <c r="J261" s="6"/>
      <c r="K261" s="6"/>
      <c r="L261" s="6"/>
      <c r="M261" s="6"/>
      <c r="N261" s="6"/>
      <c r="O261" s="6"/>
      <c r="P261" s="6">
        <v>395000</v>
      </c>
      <c r="Q261" s="6">
        <v>395000</v>
      </c>
      <c r="R261" s="6">
        <v>395000</v>
      </c>
      <c r="S261" s="6"/>
      <c r="T261" s="6"/>
      <c r="U261" s="6"/>
      <c r="V261" s="6">
        <v>395000</v>
      </c>
      <c r="W261" s="6">
        <v>395000</v>
      </c>
      <c r="X261" s="6">
        <v>395000</v>
      </c>
      <c r="Y261" s="6">
        <v>418000</v>
      </c>
      <c r="Z261" s="52">
        <v>40000</v>
      </c>
      <c r="AA261" s="62">
        <v>169000</v>
      </c>
      <c r="AB261" s="62">
        <v>169000</v>
      </c>
      <c r="AC261" s="52">
        <v>40000</v>
      </c>
      <c r="AD261" s="52">
        <f t="shared" si="101"/>
        <v>209000</v>
      </c>
      <c r="AE261" s="52">
        <f t="shared" si="99"/>
        <v>209000</v>
      </c>
      <c r="AF261" s="52">
        <v>8400</v>
      </c>
      <c r="AG261" s="85">
        <f t="shared" si="91"/>
        <v>4.0191387559808609</v>
      </c>
    </row>
    <row r="262" spans="1:33" hidden="1">
      <c r="A262" s="1" t="s">
        <v>156</v>
      </c>
      <c r="B262" s="2" t="s">
        <v>7</v>
      </c>
      <c r="C262" s="2" t="s">
        <v>28</v>
      </c>
      <c r="D262" s="2" t="s">
        <v>60</v>
      </c>
      <c r="E262" s="2" t="s">
        <v>201</v>
      </c>
      <c r="F262" s="2" t="s">
        <v>93</v>
      </c>
      <c r="G262" s="2" t="s">
        <v>22</v>
      </c>
      <c r="H262" s="2" t="s">
        <v>68</v>
      </c>
      <c r="I262" s="2"/>
      <c r="J262" s="6"/>
      <c r="K262" s="6"/>
      <c r="L262" s="6"/>
      <c r="M262" s="6"/>
      <c r="N262" s="6"/>
      <c r="O262" s="6"/>
      <c r="P262" s="6">
        <v>100000</v>
      </c>
      <c r="Q262" s="6">
        <v>100000</v>
      </c>
      <c r="R262" s="6">
        <v>100000</v>
      </c>
      <c r="S262" s="6"/>
      <c r="T262" s="6"/>
      <c r="U262" s="6"/>
      <c r="V262" s="6">
        <v>100000</v>
      </c>
      <c r="W262" s="6">
        <v>100000</v>
      </c>
      <c r="X262" s="6">
        <v>100000</v>
      </c>
      <c r="Y262" s="6">
        <v>80000</v>
      </c>
      <c r="Z262" s="52"/>
      <c r="AA262" s="62"/>
      <c r="AB262" s="62">
        <v>80000</v>
      </c>
      <c r="AC262" s="52"/>
      <c r="AD262" s="52">
        <f t="shared" si="101"/>
        <v>0</v>
      </c>
      <c r="AE262" s="52">
        <f t="shared" si="99"/>
        <v>0</v>
      </c>
      <c r="AF262" s="52"/>
      <c r="AG262" s="85" t="e">
        <f t="shared" si="91"/>
        <v>#DIV/0!</v>
      </c>
    </row>
    <row r="263" spans="1:33" hidden="1">
      <c r="A263" s="1" t="s">
        <v>14</v>
      </c>
      <c r="B263" s="2" t="s">
        <v>7</v>
      </c>
      <c r="C263" s="2" t="s">
        <v>28</v>
      </c>
      <c r="D263" s="2" t="s">
        <v>60</v>
      </c>
      <c r="E263" s="2" t="s">
        <v>201</v>
      </c>
      <c r="F263" s="2" t="s">
        <v>102</v>
      </c>
      <c r="G263" s="2" t="s">
        <v>30</v>
      </c>
      <c r="H263" s="2" t="s">
        <v>82</v>
      </c>
      <c r="I263" s="2"/>
      <c r="J263" s="6"/>
      <c r="K263" s="6"/>
      <c r="L263" s="6"/>
      <c r="M263" s="6"/>
      <c r="N263" s="6"/>
      <c r="O263" s="6"/>
      <c r="P263" s="6">
        <v>15000</v>
      </c>
      <c r="Q263" s="6">
        <v>15000</v>
      </c>
      <c r="R263" s="6">
        <v>15000</v>
      </c>
      <c r="S263" s="6"/>
      <c r="T263" s="6"/>
      <c r="U263" s="6"/>
      <c r="V263" s="6">
        <v>15000</v>
      </c>
      <c r="W263" s="6">
        <v>15000</v>
      </c>
      <c r="X263" s="6">
        <v>15000</v>
      </c>
      <c r="Y263" s="6"/>
      <c r="Z263" s="52"/>
      <c r="AA263" s="62"/>
      <c r="AB263" s="62"/>
      <c r="AC263" s="52"/>
      <c r="AD263" s="52">
        <f t="shared" si="101"/>
        <v>0</v>
      </c>
      <c r="AE263" s="52">
        <f t="shared" si="99"/>
        <v>0</v>
      </c>
      <c r="AF263" s="52"/>
      <c r="AG263" s="85" t="e">
        <f t="shared" si="91"/>
        <v>#DIV/0!</v>
      </c>
    </row>
    <row r="264" spans="1:33">
      <c r="A264" s="3" t="s">
        <v>215</v>
      </c>
      <c r="B264" s="4" t="s">
        <v>7</v>
      </c>
      <c r="C264" s="4" t="s">
        <v>61</v>
      </c>
      <c r="D264" s="4" t="s">
        <v>209</v>
      </c>
      <c r="E264" s="4"/>
      <c r="F264" s="4"/>
      <c r="G264" s="4"/>
      <c r="H264" s="4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>Y265</f>
        <v>2768830</v>
      </c>
      <c r="Z264" s="5">
        <f>Z265</f>
        <v>730300</v>
      </c>
      <c r="AA264" s="39">
        <f>AA265</f>
        <v>1078730</v>
      </c>
      <c r="AB264" s="39">
        <f>AB265</f>
        <v>669950</v>
      </c>
      <c r="AC264" s="5">
        <f>AC265</f>
        <v>289850</v>
      </c>
      <c r="AD264" s="52">
        <f t="shared" si="101"/>
        <v>1809030</v>
      </c>
      <c r="AE264" s="85">
        <f>AE265</f>
        <v>1809030</v>
      </c>
      <c r="AF264" s="85">
        <f>AF265</f>
        <v>1274949.8999999999</v>
      </c>
      <c r="AG264" s="85">
        <f t="shared" si="91"/>
        <v>70.476990431336134</v>
      </c>
    </row>
    <row r="265" spans="1:33" ht="26.4">
      <c r="A265" s="3" t="s">
        <v>269</v>
      </c>
      <c r="B265" s="4" t="s">
        <v>7</v>
      </c>
      <c r="C265" s="4" t="s">
        <v>61</v>
      </c>
      <c r="D265" s="4" t="s">
        <v>53</v>
      </c>
      <c r="E265" s="4"/>
      <c r="F265" s="4"/>
      <c r="G265" s="4"/>
      <c r="H265" s="4"/>
      <c r="I265" s="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>SUM(Y267:Y273)</f>
        <v>2768830</v>
      </c>
      <c r="Z265" s="5">
        <f>SUM(Z267:Z273)</f>
        <v>730300</v>
      </c>
      <c r="AA265" s="39">
        <f>SUM(AA267:AA273)</f>
        <v>1078730</v>
      </c>
      <c r="AB265" s="39">
        <f>SUM(AB267:AB273)</f>
        <v>669950</v>
      </c>
      <c r="AC265" s="5">
        <f>SUM(AC267:AC273)</f>
        <v>289850</v>
      </c>
      <c r="AD265" s="52">
        <f t="shared" si="101"/>
        <v>1809030</v>
      </c>
      <c r="AE265" s="85">
        <f>AE266</f>
        <v>1809030</v>
      </c>
      <c r="AF265" s="85">
        <f>AF266</f>
        <v>1274949.8999999999</v>
      </c>
      <c r="AG265" s="85">
        <f t="shared" si="91"/>
        <v>70.476990431336134</v>
      </c>
    </row>
    <row r="266" spans="1:33">
      <c r="A266" s="1" t="s">
        <v>218</v>
      </c>
      <c r="B266" s="2" t="s">
        <v>7</v>
      </c>
      <c r="C266" s="2" t="s">
        <v>61</v>
      </c>
      <c r="D266" s="2" t="s">
        <v>53</v>
      </c>
      <c r="E266" s="2" t="s">
        <v>202</v>
      </c>
      <c r="F266" s="2"/>
      <c r="G266" s="2"/>
      <c r="H266" s="2"/>
      <c r="I266" s="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>
        <f>SUM(Y267:Y273)</f>
        <v>2768830</v>
      </c>
      <c r="Z266" s="6">
        <f>SUM(Z267:Z273)</f>
        <v>730300</v>
      </c>
      <c r="AA266" s="28">
        <f>SUM(AA267:AA273)</f>
        <v>1078730</v>
      </c>
      <c r="AB266" s="28">
        <f>SUM(AB267:AB273)</f>
        <v>669950</v>
      </c>
      <c r="AC266" s="6">
        <f>SUM(AC267:AC273)</f>
        <v>289850</v>
      </c>
      <c r="AD266" s="52">
        <f t="shared" si="101"/>
        <v>1809030</v>
      </c>
      <c r="AE266" s="52">
        <f>SUM(AE267:AE273)</f>
        <v>1809030</v>
      </c>
      <c r="AF266" s="52">
        <f>SUM(AF267:AF273)</f>
        <v>1274949.8999999999</v>
      </c>
      <c r="AG266" s="52">
        <f t="shared" ref="AG266:AG280" si="113">AF266/AE266*100</f>
        <v>70.476990431336134</v>
      </c>
    </row>
    <row r="267" spans="1:33" hidden="1">
      <c r="A267" s="1" t="s">
        <v>10</v>
      </c>
      <c r="B267" s="2" t="s">
        <v>7</v>
      </c>
      <c r="C267" s="2" t="s">
        <v>61</v>
      </c>
      <c r="D267" s="2" t="s">
        <v>53</v>
      </c>
      <c r="E267" s="2" t="s">
        <v>202</v>
      </c>
      <c r="F267" s="2" t="s">
        <v>93</v>
      </c>
      <c r="G267" s="2" t="s">
        <v>21</v>
      </c>
      <c r="H267" s="2" t="s">
        <v>71</v>
      </c>
      <c r="I267" s="2"/>
      <c r="J267" s="6"/>
      <c r="K267" s="6"/>
      <c r="L267" s="6"/>
      <c r="M267" s="6"/>
      <c r="N267" s="6"/>
      <c r="O267" s="6"/>
      <c r="P267" s="6">
        <v>300000</v>
      </c>
      <c r="Q267" s="6">
        <v>300000</v>
      </c>
      <c r="R267" s="6">
        <v>300000</v>
      </c>
      <c r="S267" s="6"/>
      <c r="T267" s="6"/>
      <c r="U267" s="6"/>
      <c r="V267" s="6">
        <v>300000</v>
      </c>
      <c r="W267" s="6">
        <v>300000</v>
      </c>
      <c r="X267" s="6">
        <v>300000</v>
      </c>
      <c r="Y267" s="6">
        <f t="shared" ref="Y267:Y273" si="114">SUM(Z267:AC267)</f>
        <v>986000</v>
      </c>
      <c r="Z267" s="52">
        <v>386000</v>
      </c>
      <c r="AA267" s="62">
        <v>500000</v>
      </c>
      <c r="AB267" s="62">
        <v>100000</v>
      </c>
      <c r="AC267" s="52"/>
      <c r="AD267" s="52">
        <f t="shared" si="101"/>
        <v>886000</v>
      </c>
      <c r="AE267" s="52">
        <f t="shared" si="99"/>
        <v>886000</v>
      </c>
      <c r="AF267" s="52">
        <v>616162.1</v>
      </c>
      <c r="AG267" s="85">
        <f t="shared" si="113"/>
        <v>69.544255079006774</v>
      </c>
    </row>
    <row r="268" spans="1:33" hidden="1">
      <c r="A268" s="1" t="s">
        <v>156</v>
      </c>
      <c r="B268" s="2" t="s">
        <v>7</v>
      </c>
      <c r="C268" s="2" t="s">
        <v>61</v>
      </c>
      <c r="D268" s="2" t="s">
        <v>53</v>
      </c>
      <c r="E268" s="2" t="s">
        <v>202</v>
      </c>
      <c r="F268" s="2" t="s">
        <v>93</v>
      </c>
      <c r="G268" s="2" t="s">
        <v>22</v>
      </c>
      <c r="H268" s="2" t="s">
        <v>68</v>
      </c>
      <c r="I268" s="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>
        <f t="shared" si="114"/>
        <v>379800</v>
      </c>
      <c r="Z268" s="52">
        <v>57800</v>
      </c>
      <c r="AA268" s="62">
        <v>100000</v>
      </c>
      <c r="AB268" s="62">
        <v>150000</v>
      </c>
      <c r="AC268" s="52">
        <v>72000</v>
      </c>
      <c r="AD268" s="52">
        <f t="shared" si="101"/>
        <v>157800</v>
      </c>
      <c r="AE268" s="52">
        <f t="shared" si="99"/>
        <v>157800</v>
      </c>
      <c r="AF268" s="52">
        <v>108751.8</v>
      </c>
      <c r="AG268" s="85">
        <f t="shared" si="113"/>
        <v>68.917490494296587</v>
      </c>
    </row>
    <row r="269" spans="1:33" hidden="1">
      <c r="A269" s="1" t="s">
        <v>14</v>
      </c>
      <c r="B269" s="2" t="s">
        <v>7</v>
      </c>
      <c r="C269" s="2" t="s">
        <v>61</v>
      </c>
      <c r="D269" s="2" t="s">
        <v>53</v>
      </c>
      <c r="E269" s="2" t="s">
        <v>202</v>
      </c>
      <c r="F269" s="2" t="s">
        <v>93</v>
      </c>
      <c r="G269" s="2" t="s">
        <v>27</v>
      </c>
      <c r="H269" s="2" t="s">
        <v>84</v>
      </c>
      <c r="I269" s="2"/>
      <c r="J269" s="6"/>
      <c r="K269" s="6"/>
      <c r="L269" s="6"/>
      <c r="M269" s="6"/>
      <c r="N269" s="6"/>
      <c r="O269" s="6"/>
      <c r="P269" s="6">
        <v>600000</v>
      </c>
      <c r="Q269" s="6">
        <v>600000</v>
      </c>
      <c r="R269" s="6">
        <v>600000</v>
      </c>
      <c r="S269" s="6"/>
      <c r="T269" s="6"/>
      <c r="U269" s="6"/>
      <c r="V269" s="6">
        <v>600000</v>
      </c>
      <c r="W269" s="6">
        <v>600000</v>
      </c>
      <c r="X269" s="6">
        <v>600000</v>
      </c>
      <c r="Y269" s="6">
        <f t="shared" si="114"/>
        <v>837480</v>
      </c>
      <c r="Z269" s="52">
        <v>206000</v>
      </c>
      <c r="AA269" s="62">
        <v>331480</v>
      </c>
      <c r="AB269" s="62">
        <v>200000</v>
      </c>
      <c r="AC269" s="52">
        <v>100000</v>
      </c>
      <c r="AD269" s="52">
        <f t="shared" si="101"/>
        <v>537480</v>
      </c>
      <c r="AE269" s="52">
        <f t="shared" si="99"/>
        <v>537480</v>
      </c>
      <c r="AF269" s="52">
        <v>402356</v>
      </c>
      <c r="AG269" s="85">
        <f t="shared" si="113"/>
        <v>74.85971571035202</v>
      </c>
    </row>
    <row r="270" spans="1:33" hidden="1">
      <c r="A270" s="1" t="s">
        <v>14</v>
      </c>
      <c r="B270" s="2" t="s">
        <v>7</v>
      </c>
      <c r="C270" s="2" t="s">
        <v>61</v>
      </c>
      <c r="D270" s="2" t="s">
        <v>53</v>
      </c>
      <c r="E270" s="2" t="s">
        <v>202</v>
      </c>
      <c r="F270" s="2" t="s">
        <v>93</v>
      </c>
      <c r="G270" s="2" t="s">
        <v>27</v>
      </c>
      <c r="H270" s="2" t="s">
        <v>89</v>
      </c>
      <c r="I270" s="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>
        <f t="shared" si="114"/>
        <v>430000</v>
      </c>
      <c r="Z270" s="52">
        <v>30000</v>
      </c>
      <c r="AA270" s="62">
        <v>100000</v>
      </c>
      <c r="AB270" s="62">
        <v>200000</v>
      </c>
      <c r="AC270" s="52">
        <v>100000</v>
      </c>
      <c r="AD270" s="52">
        <f t="shared" si="101"/>
        <v>130000</v>
      </c>
      <c r="AE270" s="52">
        <f t="shared" si="99"/>
        <v>130000</v>
      </c>
      <c r="AF270" s="52">
        <v>53450</v>
      </c>
      <c r="AG270" s="85">
        <f t="shared" si="113"/>
        <v>41.115384615384613</v>
      </c>
    </row>
    <row r="271" spans="1:33" hidden="1">
      <c r="A271" s="1" t="s">
        <v>11</v>
      </c>
      <c r="B271" s="2" t="s">
        <v>7</v>
      </c>
      <c r="C271" s="2" t="s">
        <v>61</v>
      </c>
      <c r="D271" s="2" t="s">
        <v>53</v>
      </c>
      <c r="E271" s="2" t="s">
        <v>202</v>
      </c>
      <c r="F271" s="2" t="s">
        <v>93</v>
      </c>
      <c r="G271" s="2" t="s">
        <v>23</v>
      </c>
      <c r="H271" s="2" t="s">
        <v>86</v>
      </c>
      <c r="I271" s="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>
        <f t="shared" si="114"/>
        <v>28000</v>
      </c>
      <c r="Z271" s="52"/>
      <c r="AA271" s="62">
        <v>28000</v>
      </c>
      <c r="AB271" s="62"/>
      <c r="AC271" s="52"/>
      <c r="AD271" s="52"/>
      <c r="AE271" s="52">
        <v>28000</v>
      </c>
      <c r="AF271" s="52">
        <v>28000</v>
      </c>
      <c r="AG271" s="85">
        <f t="shared" si="113"/>
        <v>100</v>
      </c>
    </row>
    <row r="272" spans="1:33" hidden="1">
      <c r="A272" s="1" t="s">
        <v>12</v>
      </c>
      <c r="B272" s="2" t="s">
        <v>7</v>
      </c>
      <c r="C272" s="2" t="s">
        <v>61</v>
      </c>
      <c r="D272" s="2" t="s">
        <v>53</v>
      </c>
      <c r="E272" s="2" t="s">
        <v>202</v>
      </c>
      <c r="F272" s="2" t="s">
        <v>93</v>
      </c>
      <c r="G272" s="2" t="s">
        <v>24</v>
      </c>
      <c r="H272" s="2" t="s">
        <v>326</v>
      </c>
      <c r="I272" s="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>
        <f t="shared" si="114"/>
        <v>40000</v>
      </c>
      <c r="Z272" s="52">
        <v>40000</v>
      </c>
      <c r="AA272" s="62"/>
      <c r="AB272" s="62"/>
      <c r="AC272" s="52"/>
      <c r="AD272" s="52">
        <f t="shared" si="101"/>
        <v>40000</v>
      </c>
      <c r="AE272" s="52">
        <f t="shared" si="99"/>
        <v>40000</v>
      </c>
      <c r="AF272" s="52">
        <v>38930</v>
      </c>
      <c r="AG272" s="85">
        <f t="shared" si="113"/>
        <v>97.324999999999989</v>
      </c>
    </row>
    <row r="273" spans="1:33" hidden="1">
      <c r="A273" s="1" t="s">
        <v>12</v>
      </c>
      <c r="B273" s="2" t="s">
        <v>7</v>
      </c>
      <c r="C273" s="2" t="s">
        <v>61</v>
      </c>
      <c r="D273" s="2" t="s">
        <v>53</v>
      </c>
      <c r="E273" s="2" t="s">
        <v>202</v>
      </c>
      <c r="F273" s="2" t="s">
        <v>93</v>
      </c>
      <c r="G273" s="2" t="s">
        <v>24</v>
      </c>
      <c r="H273" s="2" t="s">
        <v>69</v>
      </c>
      <c r="I273" s="2"/>
      <c r="J273" s="6"/>
      <c r="K273" s="6"/>
      <c r="L273" s="6"/>
      <c r="M273" s="6"/>
      <c r="N273" s="6"/>
      <c r="O273" s="6"/>
      <c r="P273" s="6">
        <v>600000</v>
      </c>
      <c r="Q273" s="6">
        <v>600000</v>
      </c>
      <c r="R273" s="6">
        <v>600000</v>
      </c>
      <c r="S273" s="6"/>
      <c r="T273" s="6"/>
      <c r="U273" s="6"/>
      <c r="V273" s="6">
        <v>600000</v>
      </c>
      <c r="W273" s="6">
        <v>600000</v>
      </c>
      <c r="X273" s="6">
        <v>600000</v>
      </c>
      <c r="Y273" s="6">
        <f t="shared" si="114"/>
        <v>67550</v>
      </c>
      <c r="Z273" s="52">
        <v>10500</v>
      </c>
      <c r="AA273" s="62">
        <v>19250</v>
      </c>
      <c r="AB273" s="62">
        <v>19950</v>
      </c>
      <c r="AC273" s="52">
        <v>17850</v>
      </c>
      <c r="AD273" s="52">
        <f t="shared" si="101"/>
        <v>29750</v>
      </c>
      <c r="AE273" s="52">
        <f t="shared" si="99"/>
        <v>29750</v>
      </c>
      <c r="AF273" s="52">
        <v>27300</v>
      </c>
      <c r="AG273" s="85">
        <f t="shared" si="113"/>
        <v>91.764705882352942</v>
      </c>
    </row>
    <row r="274" spans="1:33" ht="26.4">
      <c r="A274" s="3" t="s">
        <v>219</v>
      </c>
      <c r="B274" s="4" t="s">
        <v>7</v>
      </c>
      <c r="C274" s="4" t="s">
        <v>50</v>
      </c>
      <c r="D274" s="4" t="s">
        <v>209</v>
      </c>
      <c r="E274" s="4"/>
      <c r="F274" s="4"/>
      <c r="G274" s="4"/>
      <c r="H274" s="4"/>
      <c r="I274" s="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>Y275</f>
        <v>10048742.460000001</v>
      </c>
      <c r="Z274" s="5">
        <f>Z275</f>
        <v>3509709.6100000003</v>
      </c>
      <c r="AA274" s="39">
        <f>AA275</f>
        <v>2179677.62</v>
      </c>
      <c r="AB274" s="39">
        <f>AB275</f>
        <v>2179677.61</v>
      </c>
      <c r="AC274" s="5">
        <f>AC275</f>
        <v>2179677.62</v>
      </c>
      <c r="AD274" s="52">
        <f t="shared" si="101"/>
        <v>5689387.2300000004</v>
      </c>
      <c r="AE274" s="85">
        <f t="shared" si="99"/>
        <v>5689387.2300000004</v>
      </c>
      <c r="AF274" s="85">
        <f>AF275</f>
        <v>5689387.2199999997</v>
      </c>
      <c r="AG274" s="85">
        <f t="shared" si="113"/>
        <v>99.999999824234138</v>
      </c>
    </row>
    <row r="275" spans="1:33">
      <c r="A275" s="3" t="s">
        <v>90</v>
      </c>
      <c r="B275" s="4" t="s">
        <v>7</v>
      </c>
      <c r="C275" s="4" t="s">
        <v>50</v>
      </c>
      <c r="D275" s="4" t="s">
        <v>44</v>
      </c>
      <c r="E275" s="4"/>
      <c r="F275" s="4"/>
      <c r="G275" s="4"/>
      <c r="H275" s="4"/>
      <c r="I275" s="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>Y276+Y278</f>
        <v>10048742.460000001</v>
      </c>
      <c r="Z275" s="5">
        <f>Z276+Z278</f>
        <v>3509709.6100000003</v>
      </c>
      <c r="AA275" s="39">
        <f>AA276+AA278</f>
        <v>2179677.62</v>
      </c>
      <c r="AB275" s="39">
        <f>AB276+AB278</f>
        <v>2179677.61</v>
      </c>
      <c r="AC275" s="5">
        <f>AC276+AC278</f>
        <v>2179677.62</v>
      </c>
      <c r="AD275" s="52">
        <f t="shared" si="101"/>
        <v>5689387.2300000004</v>
      </c>
      <c r="AE275" s="85">
        <f t="shared" si="99"/>
        <v>5689387.2300000004</v>
      </c>
      <c r="AF275" s="85">
        <f>AF276+AF278</f>
        <v>5689387.2199999997</v>
      </c>
      <c r="AG275" s="85">
        <f t="shared" si="113"/>
        <v>99.999999824234138</v>
      </c>
    </row>
    <row r="276" spans="1:33" ht="52.8">
      <c r="A276" s="1" t="s">
        <v>270</v>
      </c>
      <c r="B276" s="2" t="s">
        <v>7</v>
      </c>
      <c r="C276" s="2" t="s">
        <v>50</v>
      </c>
      <c r="D276" s="2" t="s">
        <v>44</v>
      </c>
      <c r="E276" s="2" t="s">
        <v>203</v>
      </c>
      <c r="F276" s="2"/>
      <c r="G276" s="2"/>
      <c r="H276" s="2"/>
      <c r="I276" s="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>
        <f>Y277</f>
        <v>7740000</v>
      </c>
      <c r="Z276" s="6">
        <f>Z277</f>
        <v>1935000</v>
      </c>
      <c r="AA276" s="28">
        <f>AA277</f>
        <v>1935000</v>
      </c>
      <c r="AB276" s="28">
        <f>AB277</f>
        <v>1935000</v>
      </c>
      <c r="AC276" s="6">
        <f>AC277</f>
        <v>1935000</v>
      </c>
      <c r="AD276" s="52">
        <f t="shared" si="101"/>
        <v>3870000</v>
      </c>
      <c r="AE276" s="52">
        <f t="shared" si="99"/>
        <v>3870000</v>
      </c>
      <c r="AF276" s="52">
        <f t="shared" si="99"/>
        <v>3870000</v>
      </c>
      <c r="AG276" s="52">
        <f t="shared" si="113"/>
        <v>100</v>
      </c>
    </row>
    <row r="277" spans="1:33" ht="26.4" hidden="1">
      <c r="A277" s="1" t="s">
        <v>62</v>
      </c>
      <c r="B277" s="2" t="s">
        <v>7</v>
      </c>
      <c r="C277" s="2" t="s">
        <v>50</v>
      </c>
      <c r="D277" s="2" t="s">
        <v>44</v>
      </c>
      <c r="E277" s="2" t="s">
        <v>203</v>
      </c>
      <c r="F277" s="2" t="s">
        <v>101</v>
      </c>
      <c r="G277" s="2" t="s">
        <v>31</v>
      </c>
      <c r="H277" s="2"/>
      <c r="I277" s="2"/>
      <c r="J277" s="6"/>
      <c r="K277" s="6"/>
      <c r="L277" s="6"/>
      <c r="M277" s="6"/>
      <c r="N277" s="6"/>
      <c r="O277" s="6"/>
      <c r="P277" s="6">
        <v>5168000</v>
      </c>
      <c r="Q277" s="6">
        <v>5168000</v>
      </c>
      <c r="R277" s="6">
        <v>5168000</v>
      </c>
      <c r="S277" s="6"/>
      <c r="T277" s="6"/>
      <c r="U277" s="6"/>
      <c r="V277" s="6">
        <v>5168000</v>
      </c>
      <c r="W277" s="6">
        <v>5168000</v>
      </c>
      <c r="X277" s="6">
        <v>5168000</v>
      </c>
      <c r="Y277" s="6">
        <v>7740000</v>
      </c>
      <c r="Z277" s="52">
        <v>1935000</v>
      </c>
      <c r="AA277" s="62">
        <v>1935000</v>
      </c>
      <c r="AB277" s="62">
        <v>1935000</v>
      </c>
      <c r="AC277" s="52">
        <v>1935000</v>
      </c>
      <c r="AD277" s="52">
        <f t="shared" si="101"/>
        <v>3870000</v>
      </c>
      <c r="AE277" s="52">
        <f t="shared" si="99"/>
        <v>3870000</v>
      </c>
      <c r="AF277" s="52">
        <v>3870000</v>
      </c>
      <c r="AG277" s="52">
        <f t="shared" si="113"/>
        <v>100</v>
      </c>
    </row>
    <row r="278" spans="1:33" ht="52.8">
      <c r="A278" s="1" t="s">
        <v>271</v>
      </c>
      <c r="B278" s="2" t="s">
        <v>7</v>
      </c>
      <c r="C278" s="2" t="s">
        <v>50</v>
      </c>
      <c r="D278" s="2" t="s">
        <v>44</v>
      </c>
      <c r="E278" s="2" t="s">
        <v>204</v>
      </c>
      <c r="F278" s="2"/>
      <c r="G278" s="2"/>
      <c r="H278" s="2"/>
      <c r="I278" s="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>
        <f>Y279</f>
        <v>2308742.46</v>
      </c>
      <c r="Z278" s="6">
        <f>Z279</f>
        <v>1574709.61</v>
      </c>
      <c r="AA278" s="28">
        <f>AA279</f>
        <v>244677.62</v>
      </c>
      <c r="AB278" s="28">
        <f>AB279</f>
        <v>244677.61</v>
      </c>
      <c r="AC278" s="6">
        <f>AC279</f>
        <v>244677.62</v>
      </c>
      <c r="AD278" s="52">
        <f t="shared" si="101"/>
        <v>1819387.23</v>
      </c>
      <c r="AE278" s="52">
        <f t="shared" si="99"/>
        <v>1819387.23</v>
      </c>
      <c r="AF278" s="52">
        <f>AF279</f>
        <v>1819387.22</v>
      </c>
      <c r="AG278" s="52">
        <f t="shared" si="113"/>
        <v>99.999999450364399</v>
      </c>
    </row>
    <row r="279" spans="1:33" ht="26.4" hidden="1">
      <c r="A279" s="1" t="s">
        <v>62</v>
      </c>
      <c r="B279" s="2" t="s">
        <v>7</v>
      </c>
      <c r="C279" s="2" t="s">
        <v>50</v>
      </c>
      <c r="D279" s="2" t="s">
        <v>44</v>
      </c>
      <c r="E279" s="2" t="s">
        <v>204</v>
      </c>
      <c r="F279" s="2" t="s">
        <v>101</v>
      </c>
      <c r="G279" s="2" t="s">
        <v>31</v>
      </c>
      <c r="H279" s="2"/>
      <c r="I279" s="2"/>
      <c r="J279" s="6"/>
      <c r="K279" s="6"/>
      <c r="L279" s="6"/>
      <c r="M279" s="6"/>
      <c r="N279" s="6"/>
      <c r="O279" s="6"/>
      <c r="P279" s="6">
        <v>874156</v>
      </c>
      <c r="Q279" s="6">
        <v>874156</v>
      </c>
      <c r="R279" s="6">
        <v>874156</v>
      </c>
      <c r="S279" s="6"/>
      <c r="T279" s="6"/>
      <c r="U279" s="6"/>
      <c r="V279" s="6">
        <v>874156</v>
      </c>
      <c r="W279" s="6">
        <v>874156</v>
      </c>
      <c r="X279" s="6">
        <v>874156</v>
      </c>
      <c r="Y279" s="6">
        <f>SUM(Z279:AC279)</f>
        <v>2308742.46</v>
      </c>
      <c r="Z279" s="52">
        <v>1574709.61</v>
      </c>
      <c r="AA279" s="62">
        <v>244677.62</v>
      </c>
      <c r="AB279" s="62">
        <v>244677.61</v>
      </c>
      <c r="AC279" s="52">
        <v>244677.62</v>
      </c>
      <c r="AD279" s="52">
        <f t="shared" si="101"/>
        <v>1819387.23</v>
      </c>
      <c r="AE279" s="52">
        <f t="shared" si="99"/>
        <v>1819387.23</v>
      </c>
      <c r="AF279" s="52">
        <v>1819387.22</v>
      </c>
      <c r="AG279" s="85">
        <f t="shared" si="113"/>
        <v>99.999999450364399</v>
      </c>
    </row>
    <row r="280" spans="1:33">
      <c r="A280" s="29" t="s">
        <v>63</v>
      </c>
      <c r="B280" s="30"/>
      <c r="C280" s="31"/>
      <c r="D280" s="31"/>
      <c r="E280" s="31"/>
      <c r="F280" s="31"/>
      <c r="G280" s="31"/>
      <c r="H280" s="32"/>
      <c r="I280" s="33"/>
      <c r="J280" s="7">
        <v>42205927.829999998</v>
      </c>
      <c r="K280" s="7">
        <v>42828724.5</v>
      </c>
      <c r="L280" s="7">
        <v>43558685.619999997</v>
      </c>
      <c r="M280" s="7">
        <v>35868900.509999998</v>
      </c>
      <c r="N280" s="7">
        <v>0</v>
      </c>
      <c r="O280" s="7">
        <v>0</v>
      </c>
      <c r="P280" s="7">
        <v>82698972.170000002</v>
      </c>
      <c r="Q280" s="7">
        <v>90164585.609999999</v>
      </c>
      <c r="R280" s="7">
        <v>92066562.030000001</v>
      </c>
      <c r="S280" s="7">
        <v>2492789.5699999998</v>
      </c>
      <c r="T280" s="7">
        <v>2492789.5699999998</v>
      </c>
      <c r="U280" s="7">
        <v>2492789.5699999998</v>
      </c>
      <c r="V280" s="7">
        <v>127397689.56999999</v>
      </c>
      <c r="W280" s="7">
        <v>135486099.68000001</v>
      </c>
      <c r="X280" s="7">
        <v>138118037.22</v>
      </c>
      <c r="Y280" s="7">
        <f t="shared" ref="Y280:AF280" si="115">Y10+Y107+Y115+Y136+Y169+Y200+Y222+Y236+Y242+Y265+Y274</f>
        <v>181263597.43000001</v>
      </c>
      <c r="Z280" s="7">
        <f t="shared" si="115"/>
        <v>40856595.640000001</v>
      </c>
      <c r="AA280" s="77">
        <f t="shared" si="115"/>
        <v>45514034.079999991</v>
      </c>
      <c r="AB280" s="77">
        <f t="shared" si="115"/>
        <v>57803105.469999999</v>
      </c>
      <c r="AC280" s="7">
        <f t="shared" si="115"/>
        <v>37089862.239999987</v>
      </c>
      <c r="AD280" s="7">
        <f t="shared" si="115"/>
        <v>84206640.430000022</v>
      </c>
      <c r="AE280" s="7">
        <f t="shared" si="115"/>
        <v>86370629.720000014</v>
      </c>
      <c r="AF280" s="7">
        <f t="shared" si="115"/>
        <v>61835787.160000004</v>
      </c>
      <c r="AG280" s="100">
        <f t="shared" si="113"/>
        <v>71.593535164050436</v>
      </c>
    </row>
    <row r="281" spans="1:33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3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5"/>
      <c r="Z282" s="63">
        <v>29006478.5</v>
      </c>
      <c r="AA282" s="89">
        <v>35174276.5</v>
      </c>
      <c r="AB282" s="89">
        <v>32282178.5</v>
      </c>
      <c r="AC282" s="63">
        <v>30883440.5</v>
      </c>
    </row>
    <row r="283" spans="1:33">
      <c r="Y283" s="16"/>
    </row>
    <row r="284" spans="1:33">
      <c r="A284" s="8"/>
      <c r="Z284" s="63"/>
      <c r="AA284" s="89"/>
      <c r="AB284" s="89"/>
      <c r="AC284" s="63"/>
    </row>
    <row r="286" spans="1:33">
      <c r="Y286" s="75"/>
    </row>
    <row r="287" spans="1:33">
      <c r="Y287" s="63"/>
      <c r="Z287" s="8"/>
    </row>
    <row r="288" spans="1:33">
      <c r="Y288" s="63"/>
    </row>
  </sheetData>
  <mergeCells count="30">
    <mergeCell ref="AE7:AE9"/>
    <mergeCell ref="AF7:AF9"/>
    <mergeCell ref="AG7:AG9"/>
    <mergeCell ref="Y7:Y9"/>
    <mergeCell ref="Z7:Z9"/>
    <mergeCell ref="AA7:AA9"/>
    <mergeCell ref="AB7:AB9"/>
    <mergeCell ref="AC7:AC9"/>
    <mergeCell ref="X7:X9"/>
    <mergeCell ref="J6:Y6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J5:Y5"/>
    <mergeCell ref="A1:AC1"/>
    <mergeCell ref="E2:Y2"/>
    <mergeCell ref="J3:Y3"/>
    <mergeCell ref="AA3:AC3"/>
    <mergeCell ref="A4:Y4"/>
  </mergeCells>
  <pageMargins left="0.7" right="0.7" top="0.75" bottom="0.75" header="0.3" footer="0.3"/>
  <pageSetup paperSize="9" scale="56" orientation="portrait" verticalDpi="0" r:id="rId1"/>
  <rowBreaks count="1" manualBreakCount="1">
    <brk id="280" max="32" man="1"/>
  </rowBreaks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60" workbookViewId="0">
      <selection activeCell="B3" sqref="B3"/>
    </sheetView>
  </sheetViews>
  <sheetFormatPr defaultRowHeight="13.2"/>
  <cols>
    <col min="1" max="1" width="8.44140625" customWidth="1"/>
    <col min="2" max="2" width="57.33203125" customWidth="1"/>
    <col min="3" max="4" width="14.6640625" customWidth="1"/>
    <col min="5" max="7" width="14.6640625" hidden="1" customWidth="1"/>
  </cols>
  <sheetData>
    <row r="1" spans="1:7">
      <c r="B1" s="142" t="s">
        <v>108</v>
      </c>
      <c r="C1" s="143"/>
    </row>
    <row r="2" spans="1:7">
      <c r="B2" s="120" t="s">
        <v>428</v>
      </c>
      <c r="C2" s="120"/>
      <c r="D2" s="64"/>
    </row>
    <row r="3" spans="1:7">
      <c r="B3" s="108" t="s">
        <v>426</v>
      </c>
      <c r="C3" s="97"/>
    </row>
    <row r="4" spans="1:7">
      <c r="B4" s="108"/>
      <c r="C4" s="109"/>
    </row>
    <row r="5" spans="1:7">
      <c r="A5" s="144" t="s">
        <v>282</v>
      </c>
      <c r="B5" s="144"/>
      <c r="C5" s="144"/>
    </row>
    <row r="6" spans="1:7">
      <c r="A6" s="144" t="s">
        <v>283</v>
      </c>
      <c r="B6" s="144"/>
      <c r="C6" s="144"/>
    </row>
    <row r="8" spans="1:7">
      <c r="C8" s="65" t="s">
        <v>64</v>
      </c>
    </row>
    <row r="9" spans="1:7" ht="26.4">
      <c r="A9" s="66"/>
      <c r="B9" s="66"/>
      <c r="C9" s="69" t="s">
        <v>424</v>
      </c>
      <c r="D9" s="101" t="s">
        <v>425</v>
      </c>
      <c r="E9" s="69" t="s">
        <v>281</v>
      </c>
      <c r="F9" s="69" t="s">
        <v>279</v>
      </c>
      <c r="G9" s="69" t="s">
        <v>280</v>
      </c>
    </row>
    <row r="10" spans="1:7">
      <c r="A10" s="66"/>
      <c r="B10" s="67" t="s">
        <v>284</v>
      </c>
      <c r="C10" s="68">
        <f>C20</f>
        <v>25890063.27</v>
      </c>
      <c r="D10" s="68">
        <f>D20</f>
        <v>20126677.530000001</v>
      </c>
      <c r="E10" s="68" t="e">
        <f>E20</f>
        <v>#REF!</v>
      </c>
      <c r="F10" s="68" t="e">
        <f>F20</f>
        <v>#REF!</v>
      </c>
      <c r="G10" s="68" t="e">
        <f>G20</f>
        <v>#REF!</v>
      </c>
    </row>
    <row r="11" spans="1:7">
      <c r="A11" s="69">
        <v>1</v>
      </c>
      <c r="B11" s="67" t="s">
        <v>285</v>
      </c>
      <c r="C11" s="70">
        <v>0</v>
      </c>
      <c r="D11" s="74"/>
      <c r="E11" s="74"/>
      <c r="F11" s="74"/>
      <c r="G11" s="74"/>
    </row>
    <row r="12" spans="1:7">
      <c r="A12" s="71" t="s">
        <v>286</v>
      </c>
      <c r="B12" s="66" t="s">
        <v>287</v>
      </c>
      <c r="C12" s="72"/>
      <c r="D12" s="74"/>
      <c r="E12" s="74"/>
      <c r="F12" s="74"/>
      <c r="G12" s="74"/>
    </row>
    <row r="13" spans="1:7">
      <c r="A13" s="71" t="s">
        <v>288</v>
      </c>
      <c r="B13" s="66" t="s">
        <v>289</v>
      </c>
      <c r="C13" s="72"/>
      <c r="D13" s="74"/>
      <c r="E13" s="74"/>
      <c r="F13" s="74"/>
      <c r="G13" s="74"/>
    </row>
    <row r="14" spans="1:7">
      <c r="A14" s="69">
        <v>2</v>
      </c>
      <c r="B14" s="67" t="s">
        <v>290</v>
      </c>
      <c r="C14" s="70">
        <f>C16</f>
        <v>0</v>
      </c>
      <c r="D14" s="74"/>
      <c r="E14" s="74"/>
      <c r="F14" s="74"/>
      <c r="G14" s="74"/>
    </row>
    <row r="15" spans="1:7">
      <c r="A15" s="71" t="s">
        <v>291</v>
      </c>
      <c r="B15" s="66" t="s">
        <v>287</v>
      </c>
      <c r="C15" s="72"/>
      <c r="D15" s="74"/>
      <c r="E15" s="74"/>
      <c r="F15" s="74"/>
      <c r="G15" s="74"/>
    </row>
    <row r="16" spans="1:7">
      <c r="A16" s="71" t="s">
        <v>292</v>
      </c>
      <c r="B16" s="66" t="s">
        <v>289</v>
      </c>
      <c r="C16" s="72"/>
      <c r="D16" s="74"/>
      <c r="E16" s="74"/>
      <c r="F16" s="74"/>
      <c r="G16" s="74"/>
    </row>
    <row r="17" spans="1:7">
      <c r="A17" s="69">
        <v>3</v>
      </c>
      <c r="B17" s="67" t="s">
        <v>293</v>
      </c>
      <c r="C17" s="70">
        <v>0</v>
      </c>
      <c r="D17" s="74"/>
      <c r="E17" s="74"/>
      <c r="F17" s="74"/>
      <c r="G17" s="74"/>
    </row>
    <row r="18" spans="1:7">
      <c r="A18" s="71" t="s">
        <v>294</v>
      </c>
      <c r="B18" s="66" t="s">
        <v>287</v>
      </c>
      <c r="C18" s="72"/>
      <c r="D18" s="74"/>
      <c r="E18" s="74"/>
      <c r="F18" s="74"/>
      <c r="G18" s="74"/>
    </row>
    <row r="19" spans="1:7">
      <c r="A19" s="71" t="s">
        <v>295</v>
      </c>
      <c r="B19" s="66" t="s">
        <v>289</v>
      </c>
      <c r="C19" s="72"/>
      <c r="D19" s="74"/>
      <c r="E19" s="74"/>
      <c r="F19" s="74"/>
      <c r="G19" s="74"/>
    </row>
    <row r="20" spans="1:7">
      <c r="A20" s="69">
        <v>4</v>
      </c>
      <c r="B20" s="67" t="s">
        <v>296</v>
      </c>
      <c r="C20" s="70">
        <f>C21</f>
        <v>25890063.27</v>
      </c>
      <c r="D20" s="68">
        <f>D21</f>
        <v>20126677.530000001</v>
      </c>
      <c r="E20" s="68" t="e">
        <f>E21</f>
        <v>#REF!</v>
      </c>
      <c r="F20" s="68" t="e">
        <f>F21</f>
        <v>#REF!</v>
      </c>
      <c r="G20" s="68" t="e">
        <f>G21</f>
        <v>#REF!</v>
      </c>
    </row>
    <row r="21" spans="1:7">
      <c r="A21" s="71" t="s">
        <v>297</v>
      </c>
      <c r="B21" s="66" t="s">
        <v>298</v>
      </c>
      <c r="C21" s="72">
        <v>25890063.27</v>
      </c>
      <c r="D21" s="74">
        <v>20126677.530000001</v>
      </c>
      <c r="E21" s="74" t="e">
        <f>[1]прил№1!E47-#REF!</f>
        <v>#REF!</v>
      </c>
      <c r="F21" s="74" t="e">
        <f>[1]прил№1!F47-#REF!</f>
        <v>#REF!</v>
      </c>
      <c r="G21" s="74" t="e">
        <f>[1]прил№1!G47-#REF!</f>
        <v>#REF!</v>
      </c>
    </row>
    <row r="22" spans="1:7">
      <c r="A22" s="71" t="s">
        <v>299</v>
      </c>
      <c r="B22" s="66" t="s">
        <v>300</v>
      </c>
      <c r="C22" s="72"/>
      <c r="D22" s="74"/>
      <c r="E22" s="74"/>
      <c r="F22" s="74"/>
      <c r="G22" s="74"/>
    </row>
    <row r="23" spans="1:7" ht="26.4">
      <c r="A23" s="69">
        <v>5</v>
      </c>
      <c r="B23" s="73" t="s">
        <v>301</v>
      </c>
      <c r="C23" s="70">
        <v>0</v>
      </c>
      <c r="D23" s="74"/>
      <c r="E23" s="74"/>
      <c r="F23" s="74"/>
      <c r="G23" s="74"/>
    </row>
    <row r="24" spans="1:7" ht="26.4">
      <c r="A24" s="69" t="s">
        <v>302</v>
      </c>
      <c r="B24" s="73" t="s">
        <v>303</v>
      </c>
      <c r="C24" s="70">
        <v>0</v>
      </c>
      <c r="D24" s="74"/>
      <c r="E24" s="74"/>
      <c r="F24" s="74"/>
      <c r="G24" s="74"/>
    </row>
    <row r="25" spans="1:7">
      <c r="A25" s="71" t="s">
        <v>304</v>
      </c>
      <c r="B25" s="66" t="s">
        <v>305</v>
      </c>
      <c r="C25" s="72"/>
      <c r="D25" s="74"/>
      <c r="E25" s="74"/>
      <c r="F25" s="74"/>
      <c r="G25" s="74"/>
    </row>
    <row r="26" spans="1:7">
      <c r="A26" s="71" t="s">
        <v>306</v>
      </c>
      <c r="B26" s="66" t="s">
        <v>307</v>
      </c>
      <c r="C26" s="72"/>
      <c r="D26" s="74"/>
      <c r="E26" s="74"/>
      <c r="F26" s="74"/>
      <c r="G26" s="74"/>
    </row>
    <row r="27" spans="1:7" ht="26.4">
      <c r="A27" s="69" t="s">
        <v>308</v>
      </c>
      <c r="B27" s="73" t="s">
        <v>309</v>
      </c>
      <c r="C27" s="70">
        <v>0</v>
      </c>
      <c r="D27" s="74"/>
      <c r="E27" s="74"/>
      <c r="F27" s="74"/>
      <c r="G27" s="74"/>
    </row>
    <row r="28" spans="1:7">
      <c r="A28" s="71" t="s">
        <v>310</v>
      </c>
      <c r="B28" s="66" t="s">
        <v>311</v>
      </c>
      <c r="C28" s="72"/>
      <c r="D28" s="74"/>
      <c r="E28" s="74"/>
      <c r="F28" s="74"/>
      <c r="G28" s="74"/>
    </row>
    <row r="29" spans="1:7">
      <c r="A29" s="71" t="s">
        <v>312</v>
      </c>
      <c r="B29" s="66" t="s">
        <v>313</v>
      </c>
      <c r="C29" s="72"/>
      <c r="D29" s="74"/>
      <c r="E29" s="74"/>
      <c r="F29" s="74"/>
      <c r="G29" s="74"/>
    </row>
    <row r="30" spans="1:7">
      <c r="A30" s="69" t="s">
        <v>314</v>
      </c>
      <c r="B30" s="67" t="s">
        <v>315</v>
      </c>
      <c r="C30" s="70">
        <v>0</v>
      </c>
      <c r="D30" s="74"/>
      <c r="E30" s="74"/>
      <c r="F30" s="74"/>
      <c r="G30" s="74"/>
    </row>
    <row r="31" spans="1:7" ht="26.4">
      <c r="A31" s="69" t="s">
        <v>316</v>
      </c>
      <c r="B31" s="73" t="s">
        <v>317</v>
      </c>
      <c r="C31" s="70">
        <v>0</v>
      </c>
      <c r="D31" s="74"/>
      <c r="E31" s="74"/>
      <c r="F31" s="74"/>
      <c r="G31" s="74"/>
    </row>
    <row r="32" spans="1:7">
      <c r="A32" s="71" t="s">
        <v>318</v>
      </c>
      <c r="B32" s="66" t="s">
        <v>319</v>
      </c>
      <c r="C32" s="72"/>
      <c r="D32" s="74"/>
      <c r="E32" s="74"/>
      <c r="F32" s="74"/>
      <c r="G32" s="74"/>
    </row>
    <row r="33" spans="1:7">
      <c r="A33" s="71" t="s">
        <v>320</v>
      </c>
      <c r="B33" s="66" t="s">
        <v>321</v>
      </c>
      <c r="C33" s="72"/>
      <c r="D33" s="74"/>
      <c r="E33" s="74"/>
      <c r="F33" s="74"/>
      <c r="G33" s="74"/>
    </row>
    <row r="34" spans="1:7">
      <c r="A34" s="69" t="s">
        <v>322</v>
      </c>
      <c r="B34" s="67" t="s">
        <v>323</v>
      </c>
      <c r="C34" s="70">
        <v>0</v>
      </c>
      <c r="D34" s="74"/>
      <c r="E34" s="74"/>
      <c r="F34" s="74"/>
      <c r="G34" s="74"/>
    </row>
    <row r="35" spans="1:7">
      <c r="A35" s="71" t="s">
        <v>324</v>
      </c>
      <c r="B35" s="66" t="s">
        <v>325</v>
      </c>
      <c r="C35" s="72"/>
      <c r="D35" s="74"/>
      <c r="E35" s="74"/>
      <c r="F35" s="74"/>
      <c r="G35" s="74"/>
    </row>
    <row r="36" spans="1:7">
      <c r="A36" s="102"/>
      <c r="B36" s="103"/>
      <c r="C36" s="104"/>
      <c r="D36" s="105"/>
      <c r="E36" s="105"/>
      <c r="F36" s="105"/>
      <c r="G36" s="105"/>
    </row>
    <row r="37" spans="1:7">
      <c r="B37" s="106"/>
    </row>
    <row r="38" spans="1:7">
      <c r="A38" s="76"/>
      <c r="B38" s="145"/>
      <c r="C38" s="145"/>
      <c r="D38" s="145"/>
    </row>
    <row r="39" spans="1:7">
      <c r="B39" s="107"/>
    </row>
  </sheetData>
  <mergeCells count="5">
    <mergeCell ref="B1:C1"/>
    <mergeCell ref="B2:C2"/>
    <mergeCell ref="A5:C5"/>
    <mergeCell ref="A6:C6"/>
    <mergeCell ref="B38:D38"/>
  </mergeCells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прил1</vt:lpstr>
      <vt:lpstr>прил2</vt:lpstr>
      <vt:lpstr>Лист1</vt:lpstr>
      <vt:lpstr>прил1!Область_печати</vt:lpstr>
      <vt:lpstr>прил2!Область_печати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Cab-102-1</cp:lastModifiedBy>
  <cp:lastPrinted>2013-09-11T23:10:31Z</cp:lastPrinted>
  <dcterms:created xsi:type="dcterms:W3CDTF">1996-10-08T23:32:33Z</dcterms:created>
  <dcterms:modified xsi:type="dcterms:W3CDTF">2013-09-12T00:56:20Z</dcterms:modified>
</cp:coreProperties>
</file>