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ходы" sheetId="1" r:id="rId1"/>
    <sheet name="расходы" sheetId="2" r:id="rId2"/>
    <sheet name="прил3" sheetId="3" r:id="rId3"/>
  </sheets>
  <definedNames>
    <definedName name="_xlnm.Print_Area" localSheetId="1">'расходы'!$A$1:$AO$317</definedName>
  </definedNames>
  <calcPr fullCalcOnLoad="1"/>
</workbook>
</file>

<file path=xl/sharedStrings.xml><?xml version="1.0" encoding="utf-8"?>
<sst xmlns="http://schemas.openxmlformats.org/spreadsheetml/2006/main" count="2393" uniqueCount="467">
  <si>
    <t>Код бюджетной классификации Российской Федерации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</si>
  <si>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</si>
  <si>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</si>
  <si>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</si>
  <si>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</si>
  <si>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</si>
  <si>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</si>
  <si>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803</t>
  </si>
  <si>
    <t>Заработная плата</t>
  </si>
  <si>
    <t>Прочие выплаты</t>
  </si>
  <si>
    <t>Транспортные услуги</t>
  </si>
  <si>
    <t>Увеличение стоимости основных средств</t>
  </si>
  <si>
    <t>Увеличение стоимости материальных запасов</t>
  </si>
  <si>
    <t>Коммунальные услуги</t>
  </si>
  <si>
    <t>Прочие расходы</t>
  </si>
  <si>
    <t>Наименование</t>
  </si>
  <si>
    <t>Сумма</t>
  </si>
  <si>
    <t>211</t>
  </si>
  <si>
    <t>213</t>
  </si>
  <si>
    <t>212</t>
  </si>
  <si>
    <t>221</t>
  </si>
  <si>
    <t>222</t>
  </si>
  <si>
    <t>226</t>
  </si>
  <si>
    <t>310</t>
  </si>
  <si>
    <t>340</t>
  </si>
  <si>
    <t>223</t>
  </si>
  <si>
    <t>225</t>
  </si>
  <si>
    <t>290</t>
  </si>
  <si>
    <t>10</t>
  </si>
  <si>
    <t>09</t>
  </si>
  <si>
    <t>262</t>
  </si>
  <si>
    <t>251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</si>
  <si>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</si>
  <si>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Рз</t>
  </si>
  <si>
    <t>01</t>
  </si>
  <si>
    <t>02</t>
  </si>
  <si>
    <t>КВСР</t>
  </si>
  <si>
    <t>Пр</t>
  </si>
  <si>
    <t>ЦСР</t>
  </si>
  <si>
    <t>ВР</t>
  </si>
  <si>
    <t>ЭК</t>
  </si>
  <si>
    <t>1</t>
  </si>
  <si>
    <t>2</t>
  </si>
  <si>
    <t>Начисления на выплаты по оплате труда</t>
  </si>
  <si>
    <t>03</t>
  </si>
  <si>
    <t>Услуги связи</t>
  </si>
  <si>
    <t>Прочие работы, услуги</t>
  </si>
  <si>
    <t>04</t>
  </si>
  <si>
    <t>Работы, услуги по содержанию имущества</t>
  </si>
  <si>
    <t>07</t>
  </si>
  <si>
    <t>14</t>
  </si>
  <si>
    <t>Наказы избирателей</t>
  </si>
  <si>
    <t>12</t>
  </si>
  <si>
    <t>05</t>
  </si>
  <si>
    <t>Уличное освещение</t>
  </si>
  <si>
    <t>Молодежная политика и оздоровление детей</t>
  </si>
  <si>
    <t>Другие вопросы в области образования</t>
  </si>
  <si>
    <t>08</t>
  </si>
  <si>
    <t>Пособия по социальной помощи населению</t>
  </si>
  <si>
    <t>Другие вопросы в области социальной политики</t>
  </si>
  <si>
    <t>06</t>
  </si>
  <si>
    <t>11</t>
  </si>
  <si>
    <t>Перечисления другим бюджетам бюджетной системы Российской Федерации</t>
  </si>
  <si>
    <t>Итого</t>
  </si>
  <si>
    <t>1101</t>
  </si>
  <si>
    <t>1104</t>
  </si>
  <si>
    <t>1136</t>
  </si>
  <si>
    <t>1140</t>
  </si>
  <si>
    <t>1123</t>
  </si>
  <si>
    <t>1124</t>
  </si>
  <si>
    <t>1125</t>
  </si>
  <si>
    <t>1109</t>
  </si>
  <si>
    <t>1110</t>
  </si>
  <si>
    <t>1126</t>
  </si>
  <si>
    <t>1105</t>
  </si>
  <si>
    <t>1111</t>
  </si>
  <si>
    <t>1129</t>
  </si>
  <si>
    <t>1134</t>
  </si>
  <si>
    <t>1135</t>
  </si>
  <si>
    <t>1137</t>
  </si>
  <si>
    <t>1139</t>
  </si>
  <si>
    <t>1142</t>
  </si>
  <si>
    <t>1143</t>
  </si>
  <si>
    <t>1148</t>
  </si>
  <si>
    <t>1149</t>
  </si>
  <si>
    <t>1116</t>
  </si>
  <si>
    <t>1121</t>
  </si>
  <si>
    <t>13</t>
  </si>
  <si>
    <t>1150</t>
  </si>
  <si>
    <t>Прочие межбюджетные трансферты общего характера</t>
  </si>
  <si>
    <t>121</t>
  </si>
  <si>
    <t>122</t>
  </si>
  <si>
    <t>244</t>
  </si>
  <si>
    <t>Другие расходы по содержанию имущества</t>
  </si>
  <si>
    <t>242</t>
  </si>
  <si>
    <t>852</t>
  </si>
  <si>
    <t>243</t>
  </si>
  <si>
    <t>ЦП "Молодежь Айхала"</t>
  </si>
  <si>
    <t>323</t>
  </si>
  <si>
    <t>322</t>
  </si>
  <si>
    <t>540</t>
  </si>
  <si>
    <t>314</t>
  </si>
  <si>
    <t>350</t>
  </si>
  <si>
    <t>1144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</si>
  <si>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</si>
  <si>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</si>
  <si>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</si>
  <si>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(в рублях)</t>
  </si>
  <si>
    <t>Наименование  доходов</t>
  </si>
  <si>
    <t>3</t>
  </si>
  <si>
    <t>НАЛОГОВЫЕ И НЕНАЛОГОВЫЕ ДОХОДЫ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</si>
  <si>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</si>
  <si>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</si>
  <si>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</si>
  <si>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</si>
  <si>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</si>
  <si>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</si>
  <si>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</si>
  <si>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</si>
  <si>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</si>
  <si>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</si>
  <si>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</si>
  <si>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</si>
  <si>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</si>
  <si>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</si>
  <si>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</si>
  <si>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</si>
  <si>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</si>
  <si>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</si>
  <si>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</si>
  <si>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</si>
  <si>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Сумма очередной финансовый период</t>
  </si>
  <si>
    <t>Сумма первый год планового периода</t>
  </si>
  <si>
    <t>Сумма второй год планового периода</t>
  </si>
  <si>
    <t>Базовый ФОТ (очередной финансовый период)</t>
  </si>
  <si>
    <t>Годовой ФОТ с учетом индексации (первый год планового периода)</t>
  </si>
  <si>
    <t>Годовой ФОТ с учетом индексации (второй год планового периода)</t>
  </si>
  <si>
    <t>Сумма по методике индексации (1 год)</t>
  </si>
  <si>
    <t>Сумма по методике индексации (2 год)</t>
  </si>
  <si>
    <t>Сумма по методике индексации (3 год)</t>
  </si>
  <si>
    <t>Сумма субсидий и субвенций (1 год)</t>
  </si>
  <si>
    <t>Сумма субсидий и субвенций (2 год)</t>
  </si>
  <si>
    <t>Сумма субсидий и субвенций (3 год)</t>
  </si>
  <si>
    <t>Сумма на 1 год</t>
  </si>
  <si>
    <t>Сумма на 2 год</t>
  </si>
  <si>
    <t>Сумма на 3 год</t>
  </si>
  <si>
    <t>2013 год</t>
  </si>
  <si>
    <t>Доп.класс.</t>
  </si>
  <si>
    <t>Рег.класс.</t>
  </si>
  <si>
    <t>0020300</t>
  </si>
  <si>
    <t>0020490</t>
  </si>
  <si>
    <t>Возмещение расходов, связанных с проездом в отпуск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</si>
  <si>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</si>
  <si>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Плата за обучение на курсах повышения квалификации, подготовки и переподготовки специалистов</t>
  </si>
  <si>
    <t>Иные работы и услуги по подстатье 226</t>
  </si>
  <si>
    <t>Приобретение прочих материальных запасов</t>
  </si>
  <si>
    <t>Прочие компенсации по подстатье 212</t>
  </si>
  <si>
    <t>Услуги в области информационных технологий</t>
  </si>
  <si>
    <t>Приобретение (изготовление) основных средств</t>
  </si>
  <si>
    <t>Оплата услуг отопления прочих поставщиков</t>
  </si>
  <si>
    <t>11072</t>
  </si>
  <si>
    <t>Оплата услуг предоставления электроэнергии</t>
  </si>
  <si>
    <t>Оплата услуг горячего  и холодного водоснабжения, водоотведение</t>
  </si>
  <si>
    <t>Оплата услуг канализации, ассенизации, водоотведения</t>
  </si>
  <si>
    <t>Текущий и капитальный ремонт и реставрация нефинансовых активов</t>
  </si>
  <si>
    <t>Содержание в чистоте помещений, зданий, дворов, иного имущества</t>
  </si>
  <si>
    <t>Услуги вневедомственной и ведомственной (в т.ч. пожарной) охраны</t>
  </si>
  <si>
    <t>Услуги по страхованию</t>
  </si>
  <si>
    <t>Подписка на периодические и справочные издания</t>
  </si>
  <si>
    <t>Представительские расходы, прием и обслуживание делегаций</t>
  </si>
  <si>
    <t>Приобретение горюче-смазочных материалов</t>
  </si>
  <si>
    <t>851</t>
  </si>
  <si>
    <t>Уплата штрафов, пеней за несвоевременную уплату налогов и сборов, другие экономические санкции</t>
  </si>
  <si>
    <t>0900200</t>
  </si>
  <si>
    <t>0920391</t>
  </si>
  <si>
    <t>0920392</t>
  </si>
  <si>
    <t>7950011</t>
  </si>
  <si>
    <t>2180100</t>
  </si>
  <si>
    <t>3030200</t>
  </si>
  <si>
    <t>6000200</t>
  </si>
  <si>
    <t>7950014</t>
  </si>
  <si>
    <t>3400300</t>
  </si>
  <si>
    <t>7950015</t>
  </si>
  <si>
    <t>7950032</t>
  </si>
  <si>
    <t>1138</t>
  </si>
  <si>
    <t>3500240</t>
  </si>
  <si>
    <t>6000100</t>
  </si>
  <si>
    <t>6000400</t>
  </si>
  <si>
    <t>6000500</t>
  </si>
  <si>
    <t>7950010</t>
  </si>
  <si>
    <t>7950013</t>
  </si>
  <si>
    <t>4508500</t>
  </si>
  <si>
    <t>7950002</t>
  </si>
  <si>
    <t>7950012</t>
  </si>
  <si>
    <t>1040200</t>
  </si>
  <si>
    <t>Другие выплаты по социальной помощи</t>
  </si>
  <si>
    <t>5058600</t>
  </si>
  <si>
    <t>7950005</t>
  </si>
  <si>
    <t>7950022</t>
  </si>
  <si>
    <t>7950006</t>
  </si>
  <si>
    <t>5129700</t>
  </si>
  <si>
    <t>5210400</t>
  </si>
  <si>
    <t>5210600</t>
  </si>
  <si>
    <t>Функционирование высшего должностного лица субъекта РФ и муниципального образования</t>
  </si>
  <si>
    <t>ОБЩЕГОСУДАРСТВЕННЫЕ ВОПРОСЫ</t>
  </si>
  <si>
    <t>Резервный фонд</t>
  </si>
  <si>
    <t>00</t>
  </si>
  <si>
    <t>НАЦИОНАЛЬНАЯ ЭКОНОМИКА</t>
  </si>
  <si>
    <t>ЖИЛИЩНО-КОММУНАЛЬНОЕ ХОЗЯЙСТВО</t>
  </si>
  <si>
    <t>Прочие мероприятия по благоустройству</t>
  </si>
  <si>
    <t>ОБРАЗОВАНИЕ</t>
  </si>
  <si>
    <t>КУЛЬТУРА, КИНЕМАТОГРАФИЯ</t>
  </si>
  <si>
    <t>ФИЗИЧЕСКАЯ КУЛЬТУРА И СПОРТ</t>
  </si>
  <si>
    <t>ЗДРАВООХРАНЕНИЕ</t>
  </si>
  <si>
    <t>СОЦИАЛЬНАЯ ПОЛИТИКА</t>
  </si>
  <si>
    <t>Мероприятия в области физической культуры и спорта</t>
  </si>
  <si>
    <t>МЕЖБЮДЖЕТНЫЕ ТРАНСФЕРТЫ ОБЩЕГО ХАРАКТЕРА</t>
  </si>
  <si>
    <t>Приобретение подарочной, сувенирной продукции</t>
  </si>
  <si>
    <t>Социальные выплаты</t>
  </si>
  <si>
    <t>320</t>
  </si>
  <si>
    <t>263</t>
  </si>
  <si>
    <t>0013600</t>
  </si>
  <si>
    <t>365</t>
  </si>
  <si>
    <t>0013800</t>
  </si>
  <si>
    <t>360</t>
  </si>
  <si>
    <t>1146</t>
  </si>
  <si>
    <t>Другие общегосдударственные вопросы</t>
  </si>
  <si>
    <t>Защита населения и территории от ГО и ЧС</t>
  </si>
  <si>
    <t>Транспорт</t>
  </si>
  <si>
    <t>Дрожное хозяйство</t>
  </si>
  <si>
    <t>ЦП "Содействие занятости населения"</t>
  </si>
  <si>
    <t>ЦП "Развитие и поддержка предпринимательства"</t>
  </si>
  <si>
    <t>Жилищное хозяйство</t>
  </si>
  <si>
    <t>Благоустройство</t>
  </si>
  <si>
    <t>ЦП "Развитие и поддержка учреждений образования"</t>
  </si>
  <si>
    <t>Культура</t>
  </si>
  <si>
    <t>ЦП "Антивичспид"</t>
  </si>
  <si>
    <t>ЦП "Развитие и поддержка учреждений здравоохранения"</t>
  </si>
  <si>
    <t>Социальное обеспечение населения</t>
  </si>
  <si>
    <t>ЦП "Социальная поддержка населения"</t>
  </si>
  <si>
    <t>Глава униципального образования</t>
  </si>
  <si>
    <t>Функционирование представительных органов муниципальных образований</t>
  </si>
  <si>
    <t>Расходы на содержание органов гос.власти и оранов местного самоуправления</t>
  </si>
  <si>
    <t>Функционирование местных администраций</t>
  </si>
  <si>
    <t>Оценка недвижимости, признание прав и регулирование отношений в гос. и мун.собственности</t>
  </si>
  <si>
    <t>НАЦИОНАЛЬНАЯ ОБОРОНА</t>
  </si>
  <si>
    <t>Мобилизационная и вневойсковая подготовка</t>
  </si>
  <si>
    <t>Органы внутренних дел</t>
  </si>
  <si>
    <t>НАЦИОНАЛЬНАЯ БЕЗОПАСНОСТЬ И ПРАВООХРАНИТЕЛЬНАЯ ДЕЯТЕЛЬНОСТЬ</t>
  </si>
  <si>
    <t>ЦП "Правопорядок на территории МО "Поселок Айхал"</t>
  </si>
  <si>
    <t>Органы юстиции</t>
  </si>
  <si>
    <t>Государственная регистрация актов гражданского состояния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</si>
  <si>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</si>
  <si>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Отдельные мероприятия в области автомобильного транспорта</t>
  </si>
  <si>
    <t>Содержание автомобильных дорог и инженерных сооружений на них в границах поселений</t>
  </si>
  <si>
    <t>Связь и информатика</t>
  </si>
  <si>
    <t>ЦП "Обеспечение населения услугами связи"</t>
  </si>
  <si>
    <t>Другие вопросы в области  нац.экономики</t>
  </si>
  <si>
    <t>Мероприятия по землеустройству и землепользованию</t>
  </si>
  <si>
    <t>Капитальный ремонт муниципального жилого фонда, осуществляемый за счет средств местных бюджетов</t>
  </si>
  <si>
    <t>Организация  содержание мест захоронения</t>
  </si>
  <si>
    <t>Государственная паоддержкав сфере культуры, кинематографии</t>
  </si>
  <si>
    <t>Другие вопросы в области здравоохранения</t>
  </si>
  <si>
    <t>Подпрограмма "Обеспечеие жильем молодых семей"</t>
  </si>
  <si>
    <t>Оказание других видов социальной помощи</t>
  </si>
  <si>
    <t>ЦП "Профилактика безнадзорности"</t>
  </si>
  <si>
    <t>Другие вопросы в области физической культуры и спорта</t>
  </si>
  <si>
    <t>Субсидии бюджету субъекта РФ из местных бюджетов для формиования регионального фонда финансовой поддержки поселений и регионального фонда финансовой поддержки муниципальных районов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</si>
  <si>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соответствиии с заключенными соглашениями</t>
  </si>
  <si>
    <t>ЦП "Переселение граждан с ветхого, аварийного жилфонда"</t>
  </si>
  <si>
    <t>БЕЗВОЗМЕЗДНЫЕ ПОСТУПЛЕНИЯ</t>
  </si>
  <si>
    <t>Субвенции бюджетам поселений на государственную регистрацию актов гражданского состояния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</si>
  <si>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</si>
  <si>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</si>
  <si>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80</t>
  </si>
  <si>
    <t>3 квартал</t>
  </si>
  <si>
    <t>4 квартал</t>
  </si>
  <si>
    <t>2 квартал</t>
  </si>
  <si>
    <t>1117</t>
  </si>
  <si>
    <t>1120</t>
  </si>
  <si>
    <t>1112</t>
  </si>
  <si>
    <t>Подготовка проектов планировки территорий</t>
  </si>
  <si>
    <t>Иные работы, услуги по подст.226</t>
  </si>
  <si>
    <t>6802104</t>
  </si>
  <si>
    <t>Дооборудование, модернизация основных средств</t>
  </si>
  <si>
    <t>1151</t>
  </si>
  <si>
    <t>Организация мероприятий</t>
  </si>
  <si>
    <t>План комплексного развития МО</t>
  </si>
  <si>
    <t>9503404</t>
  </si>
  <si>
    <t>1133</t>
  </si>
  <si>
    <t>План на 1 квартал</t>
  </si>
  <si>
    <t>Осуществление первичного воинского учета на территориях, где отсутствуют военные комиссариаты</t>
  </si>
  <si>
    <t>уточнение (+,-)</t>
  </si>
  <si>
    <t>ДОХОДЫ ОТ ОКАЗАНИЯ ПЛАТНЫХ УСЛУГ (РАБОТ) И КОМПЕНСАЦИИ ЗАТРАТ ГОСУДАРСТВА</t>
  </si>
  <si>
    <t>Прочие доходы от компенсации затрат бюджетов поселений</t>
  </si>
  <si>
    <t>Увеличение стоимости нематериальных активов</t>
  </si>
  <si>
    <t>1132</t>
  </si>
  <si>
    <t xml:space="preserve"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</si>
  <si>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</si>
  <si>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Уточненный бюджет №6-3</t>
  </si>
  <si>
    <t>182 1 00 00000 00 0000 000</t>
  </si>
  <si>
    <t>182 1 01 00000 00 0000 000</t>
  </si>
  <si>
    <t>182 1 01 02000 00 0000 000</t>
  </si>
  <si>
    <t>182 1 01 02010 01 0000 110</t>
  </si>
  <si>
    <t>182 1 01 02020 01 0000 110</t>
  </si>
  <si>
    <t>182 1 01 02030 01 0000 110</t>
  </si>
  <si>
    <t>182 1 01 02040 01 0000 110</t>
  </si>
  <si>
    <t>182 1 06 00000 00 0000 000</t>
  </si>
  <si>
    <t>182 1 06 01000 00 0000 110</t>
  </si>
  <si>
    <t>182 1 06 01030 05 0000 110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</si>
  <si>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</si>
  <si>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</si>
  <si>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</si>
  <si>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</si>
  <si>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</si>
  <si>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</si>
  <si>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000 1 11 00000 00 0000 000</t>
  </si>
  <si>
    <t>000 1 11 05000 00 0000 120</t>
  </si>
  <si>
    <t>164 1 11 05010 00 0000 120</t>
  </si>
  <si>
    <t>164 1 11 05013 10 0000 120</t>
  </si>
  <si>
    <t>803 1 11 05020 00 0000 120</t>
  </si>
  <si>
    <t>803 1 11 05025 10 0000 120</t>
  </si>
  <si>
    <t>803 1 11 05030 00 0000 120</t>
  </si>
  <si>
    <t>803 1 11 05035 10 0000 120</t>
  </si>
  <si>
    <t>000 1 14 00000 00 0000 000</t>
  </si>
  <si>
    <t>803 1 14 06000 00 0000 420</t>
  </si>
  <si>
    <t>803 1 14 06010 00 0000 420</t>
  </si>
  <si>
    <t>803 1 14 06013 10 0000 420</t>
  </si>
  <si>
    <t>000 1 16 00000 00 0000 000</t>
  </si>
  <si>
    <t>803 1 16 90000 00 0000 140</t>
  </si>
  <si>
    <t>803 1 16 90050 10 0000 140</t>
  </si>
  <si>
    <t>000 2 00 00000 00 0000 000</t>
  </si>
  <si>
    <t>803 2 02 02999 10 6603 151</t>
  </si>
  <si>
    <t>Субсидии на софинансирование расходных обязательств по реализации плана мероприятий комплексного развития МО РС (Я) на 2013-2015 г.г.</t>
  </si>
  <si>
    <t>803 2 02 03003 10 0000 151</t>
  </si>
  <si>
    <t>803 2 02 03015 10 0000 151</t>
  </si>
  <si>
    <t>803 2 02 04012 10 0000 151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</si>
  <si>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</si>
  <si>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Объем поступления доходов в бюджет МО "Поселок Айхал" на 2013 год</t>
  </si>
  <si>
    <t>Уточнение (+,-)</t>
  </si>
  <si>
    <t>000 1 13 00000 00 0000 000</t>
  </si>
  <si>
    <t>803 1 13 02995 10 0000 130</t>
  </si>
  <si>
    <t>521</t>
  </si>
  <si>
    <t>Уточненный бюджет №7-7</t>
  </si>
  <si>
    <t>уточненный бюджет №8-</t>
  </si>
  <si>
    <t>803 2 07 05030 10 0000 180</t>
  </si>
  <si>
    <t>Прочие безвозмездные поступления в бюджеты поселений</t>
  </si>
  <si>
    <t>уточненный бюджет №7-7</t>
  </si>
  <si>
    <t>803 1 16 23052 10 0000 140</t>
  </si>
  <si>
    <t>Доходы от возмещения ущерба при возникновении иных страховых случаев, когда выгдоприобретателями выступают получатели средств бюджнтов поселений</t>
  </si>
  <si>
    <t>1147</t>
  </si>
  <si>
    <t>321</t>
  </si>
  <si>
    <t>уточненный бюджет №8-10</t>
  </si>
  <si>
    <t>Уточненный бюджет</t>
  </si>
  <si>
    <t>Доходы бюджетов поселений от возврата бюджетными учреждениями остатков субсидий прошлых лет</t>
  </si>
  <si>
    <t>803 2 18 05010 10 0000 180</t>
  </si>
  <si>
    <t>803 2 19 05000 10 0000 180</t>
  </si>
  <si>
    <t>Уточненный бюджет №9-</t>
  </si>
  <si>
    <t>Дополнительные ассигнования ВУС (РБ)</t>
  </si>
  <si>
    <t>9503405</t>
  </si>
  <si>
    <t>803 2 02 02999 10 6809 151</t>
  </si>
  <si>
    <t>Монтажные работы</t>
  </si>
  <si>
    <t>Прочие работы по обслуживанию</t>
  </si>
  <si>
    <t>ЦП "АнтиВичСпид"</t>
  </si>
  <si>
    <t>Субсидии на капитальный ремонт и ремонт автомобильных дорог общего пользования и улично-дорожной сети сельских поселений</t>
  </si>
  <si>
    <t>2 квартал уточнение (+,-)</t>
  </si>
  <si>
    <t>Уточнение</t>
  </si>
  <si>
    <t>Уточненный бюджет №10-</t>
  </si>
  <si>
    <t>1119</t>
  </si>
  <si>
    <t>9105401</t>
  </si>
  <si>
    <t>803 2 02 02999 10 6205 151</t>
  </si>
  <si>
    <t>Субсидии на реализацию мероприятий энергосбережения в МКД</t>
  </si>
  <si>
    <t>Мероприятия по энергосбережению</t>
  </si>
  <si>
    <t>уточнение</t>
  </si>
  <si>
    <t>8803503</t>
  </si>
  <si>
    <t>Субсидии на асфальтирование</t>
  </si>
  <si>
    <t>Субсидии на План мероприятий</t>
  </si>
  <si>
    <t>9503400</t>
  </si>
  <si>
    <t>3450100</t>
  </si>
  <si>
    <t>Проведение проектных работ</t>
  </si>
  <si>
    <t>803 2 02 02009 10 0000 151</t>
  </si>
  <si>
    <t>Субсидии на реализацию программы "Развитие малого и среднего предпринимательства МО "Поселок Айхал"</t>
  </si>
  <si>
    <t>83</t>
  </si>
  <si>
    <t>Субсидии на ЦП "Развитие малого и среднего предпринимательства"</t>
  </si>
  <si>
    <t>Проектные работы</t>
  </si>
  <si>
    <t>план на 2013 год</t>
  </si>
  <si>
    <t>исполнено за 2013 год</t>
  </si>
  <si>
    <t>отклонение</t>
  </si>
  <si>
    <t>% выполнения</t>
  </si>
  <si>
    <t>План на 2013 год</t>
  </si>
  <si>
    <t>Исполнено за 2013 год</t>
  </si>
  <si>
    <t>Справочно:</t>
  </si>
  <si>
    <t>прочие</t>
  </si>
  <si>
    <t xml:space="preserve">Численность муниципальных служащих за 2013 составляет 29 человек, среднемесячная заработная плата </t>
  </si>
  <si>
    <t>муниципальных служащих за 2013 год - 56 665,06 рублей.</t>
  </si>
  <si>
    <t>тыс.руб.</t>
  </si>
  <si>
    <t>в %</t>
  </si>
  <si>
    <t>Финансовый резерв по ГО и ЧС</t>
  </si>
  <si>
    <t xml:space="preserve">Неосвоение средств </t>
  </si>
  <si>
    <t>ИТОГО</t>
  </si>
  <si>
    <t>Подразделы</t>
  </si>
  <si>
    <t>остаток, руб.</t>
  </si>
  <si>
    <t>% исполнения</t>
  </si>
  <si>
    <t>неисполнение в %</t>
  </si>
  <si>
    <t>примечание</t>
  </si>
  <si>
    <t>1. Общегосударственные вопросы</t>
  </si>
  <si>
    <t>подр.0102 "Содержание главы"</t>
  </si>
  <si>
    <t>экономия за счет ставки рефинансирования по ст.213</t>
  </si>
  <si>
    <t>подр.0103 "Содержание поселкового совета"</t>
  </si>
  <si>
    <t>подр.0104 "Содержание Администрации"</t>
  </si>
  <si>
    <t>подр.0113 "Другие общегосударственные вопросы"</t>
  </si>
  <si>
    <t>2.Мобилизационная подготовка</t>
  </si>
  <si>
    <t>3. Национальная безопасность, правоохр.деятельность</t>
  </si>
  <si>
    <t>финансовый резерв по ГО и ЧС</t>
  </si>
  <si>
    <t>4. Национальная экономика</t>
  </si>
  <si>
    <t>подр.0408 Транспорт</t>
  </si>
  <si>
    <t>подр. 0409 Дорожное хозяйство</t>
  </si>
  <si>
    <t>подр.0410 ЦП Почта</t>
  </si>
  <si>
    <t>подр.0412 Другие вопросы в области нац.экономики</t>
  </si>
  <si>
    <t>5. Жилищно-коммунальное хозяйство</t>
  </si>
  <si>
    <t>подр.0501 Жилищное хозяйство</t>
  </si>
  <si>
    <t>подр.0503 Благоустройство</t>
  </si>
  <si>
    <t xml:space="preserve">6.Образование" </t>
  </si>
  <si>
    <t>подр.0707 Молодежная политика</t>
  </si>
  <si>
    <t>отменены запланированные мероприятия</t>
  </si>
  <si>
    <t>подр.0709 ЦП Образование</t>
  </si>
  <si>
    <t>7.Культура</t>
  </si>
  <si>
    <t>рациональное использование средств</t>
  </si>
  <si>
    <t>возмещение расходов на паспортизацию имущества АК АЛРОСА</t>
  </si>
  <si>
    <t>рез.фонд</t>
  </si>
  <si>
    <t>неиспользованный остаток</t>
  </si>
  <si>
    <t>рациональное испльзование средств</t>
  </si>
  <si>
    <t>применение штрафных санкций за несвоевременную уборку</t>
  </si>
  <si>
    <t>остаток по асфальтированию</t>
  </si>
  <si>
    <t>поставщиком не выполнены работы по монтажу узлов учета</t>
  </si>
  <si>
    <t>МК заключены в декабре</t>
  </si>
  <si>
    <t>МК заключен в декабре</t>
  </si>
  <si>
    <t>работы по монтажу септиков, ремонта канавы оплачены по факту выполненных работ</t>
  </si>
  <si>
    <t>штрафные санкции по некачественной уборке</t>
  </si>
  <si>
    <t>неиспользованные средства</t>
  </si>
  <si>
    <t>оплата по факту выполненных работ по ямочному ремонту</t>
  </si>
  <si>
    <t>оплата по факту выполненных работ по программе комм.инфраструктуры</t>
  </si>
  <si>
    <t>договоры заключены в декабре</t>
  </si>
  <si>
    <t>МК на ремонт Гагарина 14а заключен в декабре</t>
  </si>
  <si>
    <t>МК на трансп.услуги заключен в декабре</t>
  </si>
  <si>
    <t>остаток от предоплаты по демонтажу елок и организации фейерверка</t>
  </si>
  <si>
    <t>МК, договоры на изгогтовление палатки, ледовых фигур заключены в декабре</t>
  </si>
  <si>
    <t>8.Социальная политика</t>
  </si>
  <si>
    <t xml:space="preserve">9. Физкультура и спорт </t>
  </si>
  <si>
    <t>10.Межбюджетные трансферты</t>
  </si>
  <si>
    <t>МК на мероприятия по землепользованию заключен в декабре</t>
  </si>
  <si>
    <t>Экономия за счет ставки рефинансирования</t>
  </si>
  <si>
    <t>Рациональное использование средств</t>
  </si>
  <si>
    <t>МК, договоры заключены в декабре</t>
  </si>
  <si>
    <t>Оплата работ, услуг по факту выполненных работ</t>
  </si>
  <si>
    <t>Возмещение расходов на паспортизацию имущества от АК АЛРОСА</t>
  </si>
  <si>
    <t>Применение штрафных санкций за некачественную уборку</t>
  </si>
  <si>
    <t>Остаток по асфальтированию</t>
  </si>
  <si>
    <t>Поставщиком не выполнены работы по монтажу узлов учета</t>
  </si>
  <si>
    <t>Распределение неиспользованных средств за 2013 год</t>
  </si>
  <si>
    <t>НА РЕШЕНИЕ ВОПРОСОВ МЕСТНОГО ЗНАЧЕНИЯ ЗА 2013 год</t>
  </si>
  <si>
    <t>НА РЕШЕНИЕ ВОПРОСОВ НЕ МЕСТНОГО ЗНАЧЕНИЯ ЗА 2013 год</t>
  </si>
  <si>
    <t>тыс.рублей, или 95,8%</t>
  </si>
  <si>
    <t>тыс.рублей, или 4,2%</t>
  </si>
  <si>
    <t>Приложение №1
к решению сессии Айхальского поселкового Совета
 от 22.04.2014г. III-№19-3</t>
  </si>
  <si>
    <t>Приложение №2
к решению сессии Айхальского поселкового Совета
 от 22.04.2014г. III-№19-3</t>
  </si>
  <si>
    <t>Приложение №3
к решению сессии Айхальского поселкового Совета
 от 22.04.2014г. III-№19-3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</si>
</sst>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\-#,##0.0\ "/>
    <numFmt numFmtId="181" formatCode="#,##0.0_р_."/>
    <numFmt numFmtId="182" formatCode="#,##0.00_ ;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"/>
    <numFmt numFmtId="188" formatCode="#,##0.0"/>
    <numFmt numFmtId="189" formatCode="0.0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Cyr"/>
      <family val="0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4" fontId="4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3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0" fillId="33" borderId="11" xfId="0" applyFill="1" applyBorder="1" applyAlignment="1">
      <alignment wrapText="1"/>
    </xf>
    <xf numFmtId="0" fontId="1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top" shrinkToFit="1"/>
      <protection locked="0"/>
    </xf>
    <xf numFmtId="188" fontId="3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" fontId="3" fillId="33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 applyProtection="1">
      <alignment horizontal="center" vertical="top" shrinkToFit="1"/>
      <protection locked="0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3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179" fontId="0" fillId="0" borderId="0" xfId="59" applyFont="1" applyAlignment="1">
      <alignment/>
    </xf>
    <xf numFmtId="4" fontId="4" fillId="0" borderId="1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88" fontId="5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vertical="justify" shrinkToFit="1"/>
    </xf>
    <xf numFmtId="4" fontId="3" fillId="33" borderId="10" xfId="0" applyNumberFormat="1" applyFont="1" applyFill="1" applyBorder="1" applyAlignment="1">
      <alignment shrinkToFit="1"/>
    </xf>
    <xf numFmtId="4" fontId="3" fillId="33" borderId="10" xfId="0" applyNumberFormat="1" applyFont="1" applyFill="1" applyBorder="1" applyAlignment="1">
      <alignment horizontal="center" vertical="justify"/>
    </xf>
    <xf numFmtId="4" fontId="3" fillId="0" borderId="10" xfId="0" applyNumberFormat="1" applyFont="1" applyBorder="1" applyAlignment="1">
      <alignment horizontal="center" vertical="justify"/>
    </xf>
    <xf numFmtId="4" fontId="3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vertical="justify"/>
    </xf>
    <xf numFmtId="0" fontId="8" fillId="0" borderId="0" xfId="0" applyFont="1" applyAlignment="1">
      <alignment/>
    </xf>
    <xf numFmtId="0" fontId="3" fillId="33" borderId="10" xfId="0" applyFont="1" applyFill="1" applyBorder="1" applyAlignment="1">
      <alignment shrinkToFi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shrinkToFit="1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4" borderId="10" xfId="0" applyFont="1" applyFill="1" applyBorder="1" applyAlignment="1">
      <alignment horizontal="left" vertical="top" wrapText="1"/>
    </xf>
    <xf numFmtId="49" fontId="2" fillId="34" borderId="12" xfId="0" applyNumberFormat="1" applyFont="1" applyFill="1" applyBorder="1" applyAlignment="1">
      <alignment horizontal="center" vertical="top" shrinkToFit="1"/>
    </xf>
    <xf numFmtId="49" fontId="2" fillId="34" borderId="13" xfId="0" applyNumberFormat="1" applyFont="1" applyFill="1" applyBorder="1" applyAlignment="1">
      <alignment horizontal="center" vertical="top" shrinkToFit="1"/>
    </xf>
    <xf numFmtId="49" fontId="2" fillId="34" borderId="14" xfId="0" applyNumberFormat="1" applyFont="1" applyFill="1" applyBorder="1" applyAlignment="1">
      <alignment horizontal="center" vertical="top" shrinkToFit="1"/>
    </xf>
    <xf numFmtId="49" fontId="2" fillId="34" borderId="10" xfId="0" applyNumberFormat="1" applyFont="1" applyFill="1" applyBorder="1" applyAlignment="1">
      <alignment horizontal="center" vertical="top" shrinkToFit="1"/>
    </xf>
    <xf numFmtId="4" fontId="2" fillId="34" borderId="10" xfId="0" applyNumberFormat="1" applyFont="1" applyFill="1" applyBorder="1" applyAlignment="1" applyProtection="1">
      <alignment horizontal="right" vertical="top" shrinkToFit="1"/>
      <protection locked="0"/>
    </xf>
    <xf numFmtId="0" fontId="3" fillId="33" borderId="10" xfId="0" applyNumberFormat="1" applyFont="1" applyFill="1" applyBorder="1" applyAlignment="1">
      <alignment vertical="justify" shrinkToFit="1"/>
    </xf>
    <xf numFmtId="188" fontId="3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4" fontId="4" fillId="34" borderId="15" xfId="0" applyNumberFormat="1" applyFont="1" applyFill="1" applyBorder="1" applyAlignment="1" applyProtection="1">
      <alignment horizontal="right" vertical="top" shrinkToFit="1"/>
      <protection locked="0"/>
    </xf>
    <xf numFmtId="49" fontId="2" fillId="33" borderId="16" xfId="0" applyNumberFormat="1" applyFont="1" applyFill="1" applyBorder="1" applyAlignment="1">
      <alignment vertical="center" wrapText="1" shrinkToFit="1"/>
    </xf>
    <xf numFmtId="0" fontId="2" fillId="33" borderId="16" xfId="0" applyFont="1" applyFill="1" applyBorder="1" applyAlignment="1">
      <alignment horizontal="center" vertical="center" shrinkToFit="1"/>
    </xf>
    <xf numFmtId="49" fontId="2" fillId="33" borderId="15" xfId="0" applyNumberFormat="1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center" vertical="center" shrinkToFit="1"/>
    </xf>
    <xf numFmtId="49" fontId="2" fillId="33" borderId="17" xfId="0" applyNumberFormat="1" applyFont="1" applyFill="1" applyBorder="1" applyAlignment="1">
      <alignment vertical="center" wrapText="1" shrinkToFit="1"/>
    </xf>
    <xf numFmtId="0" fontId="2" fillId="33" borderId="17" xfId="0" applyFont="1" applyFill="1" applyBorder="1" applyAlignment="1">
      <alignment horizontal="center" vertical="center" shrinkToFit="1"/>
    </xf>
    <xf numFmtId="4" fontId="2" fillId="33" borderId="17" xfId="0" applyNumberFormat="1" applyFont="1" applyFill="1" applyBorder="1" applyAlignment="1">
      <alignment horizontal="right" vertical="center" wrapText="1"/>
    </xf>
    <xf numFmtId="49" fontId="1" fillId="33" borderId="17" xfId="0" applyNumberFormat="1" applyFont="1" applyFill="1" applyBorder="1" applyAlignment="1">
      <alignment vertical="center" wrapText="1" shrinkToFit="1"/>
    </xf>
    <xf numFmtId="0" fontId="1" fillId="33" borderId="17" xfId="0" applyFont="1" applyFill="1" applyBorder="1" applyAlignment="1">
      <alignment horizontal="center" vertical="center" shrinkToFit="1"/>
    </xf>
    <xf numFmtId="0" fontId="1" fillId="33" borderId="17" xfId="0" applyFont="1" applyFill="1" applyBorder="1" applyAlignment="1" quotePrefix="1">
      <alignment horizontal="center" vertical="center" shrinkToFit="1"/>
    </xf>
    <xf numFmtId="0" fontId="1" fillId="33" borderId="17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10" xfId="0" applyNumberFormat="1" applyFont="1" applyFill="1" applyBorder="1" applyAlignment="1" applyProtection="1">
      <alignment horizontal="right" vertical="top" shrinkToFit="1"/>
      <protection locked="0"/>
    </xf>
    <xf numFmtId="0" fontId="1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shrinkToFit="1"/>
    </xf>
    <xf numFmtId="4" fontId="1" fillId="33" borderId="17" xfId="0" applyNumberFormat="1" applyFont="1" applyFill="1" applyBorder="1" applyAlignment="1" applyProtection="1">
      <alignment horizontal="right" vertical="top" shrinkToFit="1"/>
      <protection locked="0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shrinkToFit="1"/>
    </xf>
    <xf numFmtId="4" fontId="4" fillId="33" borderId="10" xfId="0" applyNumberFormat="1" applyFont="1" applyFill="1" applyBorder="1" applyAlignment="1">
      <alignment shrinkToFit="1"/>
    </xf>
    <xf numFmtId="0" fontId="4" fillId="33" borderId="10" xfId="0" applyFont="1" applyFill="1" applyBorder="1" applyAlignment="1" applyProtection="1">
      <alignment horizontal="center" vertical="top" shrinkToFit="1"/>
      <protection locked="0"/>
    </xf>
    <xf numFmtId="0" fontId="4" fillId="33" borderId="10" xfId="0" applyFont="1" applyFill="1" applyBorder="1" applyAlignment="1">
      <alignment horizontal="left" vertical="center" wrapText="1"/>
    </xf>
    <xf numFmtId="188" fontId="4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left"/>
    </xf>
    <xf numFmtId="188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 horizontal="left"/>
    </xf>
    <xf numFmtId="0" fontId="50" fillId="0" borderId="13" xfId="0" applyFont="1" applyBorder="1" applyAlignment="1">
      <alignment/>
    </xf>
    <xf numFmtId="0" fontId="50" fillId="0" borderId="14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188" fontId="51" fillId="0" borderId="10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2" fillId="0" borderId="10" xfId="0" applyFont="1" applyBorder="1" applyAlignment="1">
      <alignment horizontal="left" vertical="justify"/>
    </xf>
    <xf numFmtId="188" fontId="52" fillId="0" borderId="10" xfId="0" applyNumberFormat="1" applyFont="1" applyBorder="1" applyAlignment="1">
      <alignment horizontal="center"/>
    </xf>
    <xf numFmtId="188" fontId="50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vertical="justify"/>
    </xf>
    <xf numFmtId="189" fontId="52" fillId="0" borderId="14" xfId="0" applyNumberFormat="1" applyFont="1" applyBorder="1" applyAlignment="1">
      <alignment horizontal="center"/>
    </xf>
    <xf numFmtId="188" fontId="50" fillId="0" borderId="14" xfId="0" applyNumberFormat="1" applyFont="1" applyBorder="1" applyAlignment="1">
      <alignment horizontal="center"/>
    </xf>
    <xf numFmtId="0" fontId="52" fillId="0" borderId="10" xfId="0" applyFont="1" applyBorder="1" applyAlignment="1">
      <alignment horizontal="center" vertical="justify"/>
    </xf>
    <xf numFmtId="189" fontId="52" fillId="0" borderId="10" xfId="0" applyNumberFormat="1" applyFont="1" applyBorder="1" applyAlignment="1">
      <alignment horizontal="center" vertical="justify"/>
    </xf>
    <xf numFmtId="189" fontId="52" fillId="0" borderId="14" xfId="0" applyNumberFormat="1" applyFont="1" applyBorder="1" applyAlignment="1">
      <alignment horizontal="center" vertical="justify"/>
    </xf>
    <xf numFmtId="0" fontId="52" fillId="0" borderId="14" xfId="0" applyFont="1" applyBorder="1" applyAlignment="1">
      <alignment horizontal="left" vertical="justify"/>
    </xf>
    <xf numFmtId="0" fontId="52" fillId="0" borderId="10" xfId="0" applyFont="1" applyBorder="1" applyAlignment="1">
      <alignment horizontal="left" vertical="justify" wrapText="1"/>
    </xf>
    <xf numFmtId="0" fontId="52" fillId="0" borderId="10" xfId="0" applyFont="1" applyBorder="1" applyAlignment="1">
      <alignment horizontal="center" vertical="justify" wrapText="1"/>
    </xf>
    <xf numFmtId="189" fontId="52" fillId="0" borderId="10" xfId="0" applyNumberFormat="1" applyFont="1" applyBorder="1" applyAlignment="1">
      <alignment horizontal="center" vertical="justify" wrapText="1"/>
    </xf>
    <xf numFmtId="0" fontId="52" fillId="0" borderId="14" xfId="0" applyFont="1" applyBorder="1" applyAlignment="1">
      <alignment horizontal="left" vertical="justify" wrapText="1"/>
    </xf>
    <xf numFmtId="0" fontId="52" fillId="0" borderId="13" xfId="0" applyFont="1" applyBorder="1" applyAlignment="1">
      <alignment horizontal="left" vertical="justify" wrapText="1"/>
    </xf>
    <xf numFmtId="188" fontId="52" fillId="0" borderId="13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0" fontId="52" fillId="0" borderId="18" xfId="0" applyFont="1" applyBorder="1" applyAlignment="1">
      <alignment vertical="justify" wrapText="1"/>
    </xf>
    <xf numFmtId="0" fontId="52" fillId="0" borderId="11" xfId="0" applyFont="1" applyBorder="1" applyAlignment="1">
      <alignment vertical="justify" wrapText="1"/>
    </xf>
    <xf numFmtId="4" fontId="52" fillId="0" borderId="10" xfId="0" applyNumberFormat="1" applyFont="1" applyBorder="1" applyAlignment="1">
      <alignment horizontal="center" vertical="justify" wrapText="1"/>
    </xf>
    <xf numFmtId="189" fontId="52" fillId="0" borderId="14" xfId="0" applyNumberFormat="1" applyFont="1" applyBorder="1" applyAlignment="1">
      <alignment horizontal="center" vertical="justify" wrapText="1"/>
    </xf>
    <xf numFmtId="0" fontId="52" fillId="0" borderId="19" xfId="0" applyFont="1" applyBorder="1" applyAlignment="1">
      <alignment vertical="justify" wrapText="1"/>
    </xf>
    <xf numFmtId="0" fontId="52" fillId="0" borderId="0" xfId="0" applyFont="1" applyBorder="1" applyAlignment="1">
      <alignment vertical="justify" wrapText="1"/>
    </xf>
    <xf numFmtId="0" fontId="52" fillId="0" borderId="14" xfId="0" applyFont="1" applyBorder="1" applyAlignment="1">
      <alignment vertical="justify" wrapText="1"/>
    </xf>
    <xf numFmtId="0" fontId="50" fillId="0" borderId="12" xfId="0" applyFont="1" applyBorder="1" applyAlignment="1">
      <alignment vertical="justify" wrapText="1"/>
    </xf>
    <xf numFmtId="0" fontId="50" fillId="0" borderId="10" xfId="0" applyFont="1" applyBorder="1" applyAlignment="1">
      <alignment horizontal="center" vertical="justify" wrapText="1"/>
    </xf>
    <xf numFmtId="189" fontId="50" fillId="0" borderId="10" xfId="0" applyNumberFormat="1" applyFont="1" applyBorder="1" applyAlignment="1">
      <alignment horizontal="center" vertical="justify" wrapText="1"/>
    </xf>
    <xf numFmtId="0" fontId="50" fillId="0" borderId="13" xfId="0" applyFont="1" applyBorder="1" applyAlignment="1">
      <alignment vertical="justify" wrapText="1"/>
    </xf>
    <xf numFmtId="0" fontId="50" fillId="0" borderId="16" xfId="0" applyFont="1" applyBorder="1" applyAlignment="1">
      <alignment horizontal="left" vertical="justify"/>
    </xf>
    <xf numFmtId="188" fontId="50" fillId="0" borderId="16" xfId="0" applyNumberFormat="1" applyFont="1" applyBorder="1" applyAlignment="1">
      <alignment horizontal="center"/>
    </xf>
    <xf numFmtId="189" fontId="50" fillId="0" borderId="10" xfId="0" applyNumberFormat="1" applyFont="1" applyBorder="1" applyAlignment="1">
      <alignment horizontal="center"/>
    </xf>
    <xf numFmtId="0" fontId="52" fillId="0" borderId="0" xfId="0" applyFont="1" applyBorder="1" applyAlignment="1">
      <alignment vertical="justify"/>
    </xf>
    <xf numFmtId="0" fontId="52" fillId="0" borderId="20" xfId="0" applyFont="1" applyBorder="1" applyAlignment="1">
      <alignment vertical="justify"/>
    </xf>
    <xf numFmtId="0" fontId="52" fillId="0" borderId="14" xfId="0" applyFont="1" applyBorder="1" applyAlignment="1">
      <alignment horizontal="center" vertical="justify"/>
    </xf>
    <xf numFmtId="0" fontId="52" fillId="0" borderId="17" xfId="0" applyFont="1" applyBorder="1" applyAlignment="1">
      <alignment horizontal="left" vertical="justify" wrapText="1"/>
    </xf>
    <xf numFmtId="188" fontId="52" fillId="0" borderId="17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vertical="justify" wrapText="1"/>
    </xf>
    <xf numFmtId="188" fontId="52" fillId="0" borderId="14" xfId="0" applyNumberFormat="1" applyFont="1" applyBorder="1" applyAlignment="1">
      <alignment horizontal="center"/>
    </xf>
    <xf numFmtId="0" fontId="52" fillId="0" borderId="12" xfId="0" applyFont="1" applyBorder="1" applyAlignment="1">
      <alignment horizontal="left" vertical="justify" wrapText="1"/>
    </xf>
    <xf numFmtId="0" fontId="52" fillId="0" borderId="10" xfId="0" applyFont="1" applyBorder="1" applyAlignment="1">
      <alignment vertical="justify" wrapText="1"/>
    </xf>
    <xf numFmtId="188" fontId="52" fillId="0" borderId="10" xfId="0" applyNumberFormat="1" applyFont="1" applyBorder="1" applyAlignment="1">
      <alignment horizontal="center" vertical="justify" wrapText="1"/>
    </xf>
    <xf numFmtId="0" fontId="10" fillId="0" borderId="10" xfId="0" applyFont="1" applyBorder="1" applyAlignment="1">
      <alignment vertical="justify"/>
    </xf>
    <xf numFmtId="0" fontId="50" fillId="0" borderId="12" xfId="0" applyFont="1" applyBorder="1" applyAlignment="1">
      <alignment horizontal="left" vertical="justify" wrapText="1"/>
    </xf>
    <xf numFmtId="188" fontId="50" fillId="0" borderId="10" xfId="0" applyNumberFormat="1" applyFont="1" applyBorder="1" applyAlignment="1">
      <alignment horizontal="center" vertical="justify" wrapText="1"/>
    </xf>
    <xf numFmtId="0" fontId="52" fillId="0" borderId="14" xfId="0" applyFont="1" applyBorder="1" applyAlignment="1">
      <alignment horizontal="center" vertical="justify" wrapText="1"/>
    </xf>
    <xf numFmtId="0" fontId="52" fillId="0" borderId="21" xfId="0" applyFont="1" applyBorder="1" applyAlignment="1">
      <alignment vertical="justify" wrapText="1"/>
    </xf>
    <xf numFmtId="0" fontId="50" fillId="0" borderId="22" xfId="0" applyFont="1" applyBorder="1" applyAlignment="1">
      <alignment horizontal="left" vertical="justify" wrapText="1"/>
    </xf>
    <xf numFmtId="4" fontId="50" fillId="0" borderId="17" xfId="0" applyNumberFormat="1" applyFont="1" applyBorder="1" applyAlignment="1">
      <alignment horizontal="center" vertical="justify" wrapText="1"/>
    </xf>
    <xf numFmtId="0" fontId="50" fillId="0" borderId="17" xfId="0" applyFont="1" applyBorder="1" applyAlignment="1">
      <alignment horizontal="center" vertical="justify" wrapText="1"/>
    </xf>
    <xf numFmtId="0" fontId="50" fillId="0" borderId="10" xfId="0" applyFont="1" applyBorder="1" applyAlignment="1">
      <alignment horizontal="left" vertical="justify"/>
    </xf>
    <xf numFmtId="188" fontId="50" fillId="0" borderId="10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 vertical="justify"/>
    </xf>
    <xf numFmtId="4" fontId="50" fillId="0" borderId="14" xfId="0" applyNumberFormat="1" applyFont="1" applyBorder="1" applyAlignment="1">
      <alignment horizontal="center"/>
    </xf>
    <xf numFmtId="4" fontId="52" fillId="0" borderId="14" xfId="0" applyNumberFormat="1" applyFont="1" applyBorder="1" applyAlignment="1">
      <alignment horizontal="center"/>
    </xf>
    <xf numFmtId="0" fontId="50" fillId="0" borderId="12" xfId="0" applyFont="1" applyBorder="1" applyAlignment="1">
      <alignment vertical="justify"/>
    </xf>
    <xf numFmtId="188" fontId="50" fillId="0" borderId="10" xfId="0" applyNumberFormat="1" applyFont="1" applyBorder="1" applyAlignment="1">
      <alignment horizontal="right" vertical="justify"/>
    </xf>
    <xf numFmtId="188" fontId="50" fillId="0" borderId="14" xfId="0" applyNumberFormat="1" applyFont="1" applyBorder="1" applyAlignment="1">
      <alignment horizontal="center" vertical="justify"/>
    </xf>
    <xf numFmtId="189" fontId="50" fillId="0" borderId="14" xfId="0" applyNumberFormat="1" applyFont="1" applyBorder="1" applyAlignment="1">
      <alignment horizontal="center" vertical="justify"/>
    </xf>
    <xf numFmtId="188" fontId="52" fillId="0" borderId="10" xfId="0" applyNumberFormat="1" applyFont="1" applyBorder="1" applyAlignment="1">
      <alignment horizontal="center" vertical="justify"/>
    </xf>
    <xf numFmtId="4" fontId="52" fillId="0" borderId="14" xfId="0" applyNumberFormat="1" applyFont="1" applyBorder="1" applyAlignment="1">
      <alignment horizontal="center" vertical="justify"/>
    </xf>
    <xf numFmtId="189" fontId="52" fillId="0" borderId="10" xfId="0" applyNumberFormat="1" applyFont="1" applyBorder="1" applyAlignment="1">
      <alignment horizontal="left" vertical="justify"/>
    </xf>
    <xf numFmtId="188" fontId="52" fillId="0" borderId="13" xfId="0" applyNumberFormat="1" applyFont="1" applyBorder="1" applyAlignment="1">
      <alignment horizontal="center" vertical="justify"/>
    </xf>
    <xf numFmtId="188" fontId="52" fillId="0" borderId="13" xfId="0" applyNumberFormat="1" applyFont="1" applyBorder="1" applyAlignment="1">
      <alignment horizontal="left" vertical="justify"/>
    </xf>
    <xf numFmtId="188" fontId="50" fillId="0" borderId="13" xfId="0" applyNumberFormat="1" applyFont="1" applyBorder="1" applyAlignment="1">
      <alignment horizontal="center"/>
    </xf>
    <xf numFmtId="0" fontId="50" fillId="0" borderId="10" xfId="0" applyFont="1" applyBorder="1" applyAlignment="1">
      <alignment horizontal="left" vertical="justify" wrapText="1"/>
    </xf>
    <xf numFmtId="0" fontId="52" fillId="0" borderId="18" xfId="0" applyFont="1" applyBorder="1" applyAlignment="1">
      <alignment vertical="justify"/>
    </xf>
    <xf numFmtId="0" fontId="52" fillId="0" borderId="11" xfId="0" applyFont="1" applyBorder="1" applyAlignment="1">
      <alignment vertical="justify"/>
    </xf>
    <xf numFmtId="189" fontId="52" fillId="0" borderId="10" xfId="0" applyNumberFormat="1" applyFont="1" applyBorder="1" applyAlignment="1">
      <alignment vertical="justify"/>
    </xf>
    <xf numFmtId="188" fontId="2" fillId="0" borderId="10" xfId="0" applyNumberFormat="1" applyFont="1" applyBorder="1" applyAlignment="1">
      <alignment horizontal="center"/>
    </xf>
    <xf numFmtId="188" fontId="2" fillId="0" borderId="1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 vertical="justify"/>
    </xf>
    <xf numFmtId="4" fontId="1" fillId="0" borderId="0" xfId="0" applyNumberFormat="1" applyFont="1" applyBorder="1" applyAlignment="1">
      <alignment/>
    </xf>
    <xf numFmtId="0" fontId="50" fillId="0" borderId="19" xfId="0" applyFont="1" applyBorder="1" applyAlignment="1">
      <alignment horizontal="left" vertical="justify"/>
    </xf>
    <xf numFmtId="188" fontId="50" fillId="0" borderId="0" xfId="0" applyNumberFormat="1" applyFont="1" applyBorder="1" applyAlignment="1">
      <alignment horizontal="center"/>
    </xf>
    <xf numFmtId="188" fontId="50" fillId="0" borderId="2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 vertical="justify"/>
    </xf>
    <xf numFmtId="4" fontId="1" fillId="0" borderId="15" xfId="0" applyNumberFormat="1" applyFont="1" applyBorder="1" applyAlignment="1">
      <alignment horizontal="center" vertical="justify"/>
    </xf>
    <xf numFmtId="4" fontId="1" fillId="0" borderId="17" xfId="0" applyNumberFormat="1" applyFont="1" applyBorder="1" applyAlignment="1">
      <alignment horizontal="center" vertical="justify"/>
    </xf>
    <xf numFmtId="4" fontId="2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left"/>
    </xf>
    <xf numFmtId="0" fontId="50" fillId="0" borderId="10" xfId="0" applyFont="1" applyBorder="1" applyAlignment="1">
      <alignment horizontal="left"/>
    </xf>
    <xf numFmtId="0" fontId="50" fillId="0" borderId="10" xfId="0" applyFont="1" applyBorder="1" applyAlignment="1">
      <alignment horizontal="center" vertical="justify"/>
    </xf>
    <xf numFmtId="4" fontId="1" fillId="0" borderId="12" xfId="0" applyNumberFormat="1" applyFont="1" applyBorder="1" applyAlignment="1">
      <alignment horizontal="left" vertical="justify"/>
    </xf>
    <xf numFmtId="4" fontId="1" fillId="0" borderId="13" xfId="0" applyNumberFormat="1" applyFont="1" applyBorder="1" applyAlignment="1">
      <alignment horizontal="left" vertical="justify"/>
    </xf>
    <xf numFmtId="4" fontId="1" fillId="0" borderId="14" xfId="0" applyNumberFormat="1" applyFont="1" applyBorder="1" applyAlignment="1">
      <alignment horizontal="left" vertical="justify"/>
    </xf>
    <xf numFmtId="0" fontId="50" fillId="0" borderId="16" xfId="0" applyFont="1" applyBorder="1" applyAlignment="1">
      <alignment horizontal="center" vertical="justify"/>
    </xf>
    <xf numFmtId="0" fontId="50" fillId="0" borderId="17" xfId="0" applyFont="1" applyBorder="1" applyAlignment="1">
      <alignment horizontal="center" vertical="justify"/>
    </xf>
    <xf numFmtId="0" fontId="50" fillId="0" borderId="16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2" fillId="0" borderId="22" xfId="0" applyFont="1" applyBorder="1" applyAlignment="1">
      <alignment horizontal="center" vertical="justify"/>
    </xf>
    <xf numFmtId="0" fontId="52" fillId="0" borderId="21" xfId="0" applyFont="1" applyBorder="1" applyAlignment="1">
      <alignment horizontal="center" vertical="justify"/>
    </xf>
    <xf numFmtId="0" fontId="52" fillId="0" borderId="23" xfId="0" applyFont="1" applyBorder="1" applyAlignment="1">
      <alignment horizontal="center" vertical="justify"/>
    </xf>
    <xf numFmtId="0" fontId="52" fillId="0" borderId="18" xfId="0" applyFont="1" applyBorder="1" applyAlignment="1">
      <alignment horizontal="center" vertical="justify"/>
    </xf>
    <xf numFmtId="0" fontId="52" fillId="0" borderId="11" xfId="0" applyFont="1" applyBorder="1" applyAlignment="1">
      <alignment horizontal="center" vertical="justify"/>
    </xf>
    <xf numFmtId="0" fontId="52" fillId="0" borderId="24" xfId="0" applyFont="1" applyBorder="1" applyAlignment="1">
      <alignment horizontal="center" vertical="justify"/>
    </xf>
    <xf numFmtId="0" fontId="52" fillId="0" borderId="18" xfId="0" applyFont="1" applyBorder="1" applyAlignment="1">
      <alignment horizontal="center" vertical="justify" wrapText="1"/>
    </xf>
    <xf numFmtId="0" fontId="52" fillId="0" borderId="11" xfId="0" applyFont="1" applyBorder="1" applyAlignment="1">
      <alignment horizontal="center" vertical="justify" wrapText="1"/>
    </xf>
    <xf numFmtId="0" fontId="52" fillId="0" borderId="24" xfId="0" applyFont="1" applyBorder="1" applyAlignment="1">
      <alignment horizontal="center" vertical="justify" wrapText="1"/>
    </xf>
    <xf numFmtId="0" fontId="52" fillId="0" borderId="19" xfId="0" applyFont="1" applyBorder="1" applyAlignment="1">
      <alignment horizontal="center" vertical="justify" wrapText="1"/>
    </xf>
    <xf numFmtId="0" fontId="52" fillId="0" borderId="0" xfId="0" applyFont="1" applyBorder="1" applyAlignment="1">
      <alignment horizontal="center" vertical="justify" wrapText="1"/>
    </xf>
    <xf numFmtId="0" fontId="52" fillId="0" borderId="20" xfId="0" applyFont="1" applyBorder="1" applyAlignment="1">
      <alignment horizontal="center" vertical="justify" wrapText="1"/>
    </xf>
    <xf numFmtId="0" fontId="52" fillId="0" borderId="12" xfId="0" applyFont="1" applyBorder="1" applyAlignment="1">
      <alignment horizontal="center" vertical="justify" wrapText="1"/>
    </xf>
    <xf numFmtId="0" fontId="52" fillId="0" borderId="13" xfId="0" applyFont="1" applyBorder="1" applyAlignment="1">
      <alignment horizontal="center" vertical="justify" wrapText="1"/>
    </xf>
    <xf numFmtId="0" fontId="52" fillId="0" borderId="14" xfId="0" applyFont="1" applyBorder="1" applyAlignment="1">
      <alignment horizontal="center" vertical="justify" wrapText="1"/>
    </xf>
    <xf numFmtId="0" fontId="52" fillId="0" borderId="22" xfId="0" applyFont="1" applyBorder="1" applyAlignment="1">
      <alignment horizontal="center" vertical="justify" wrapText="1"/>
    </xf>
    <xf numFmtId="0" fontId="52" fillId="0" borderId="21" xfId="0" applyFont="1" applyBorder="1" applyAlignment="1">
      <alignment horizontal="center" vertical="justify" wrapText="1"/>
    </xf>
    <xf numFmtId="0" fontId="52" fillId="0" borderId="23" xfId="0" applyFont="1" applyBorder="1" applyAlignment="1">
      <alignment horizontal="center" vertical="justify" wrapText="1"/>
    </xf>
    <xf numFmtId="0" fontId="50" fillId="0" borderId="12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 vertical="justify"/>
    </xf>
    <xf numFmtId="0" fontId="50" fillId="0" borderId="14" xfId="0" applyFont="1" applyBorder="1" applyAlignment="1">
      <alignment horizontal="center" vertical="justify"/>
    </xf>
    <xf numFmtId="0" fontId="52" fillId="0" borderId="19" xfId="0" applyFont="1" applyBorder="1" applyAlignment="1">
      <alignment horizontal="center" vertical="justify"/>
    </xf>
    <xf numFmtId="0" fontId="52" fillId="0" borderId="0" xfId="0" applyFont="1" applyBorder="1" applyAlignment="1">
      <alignment horizontal="center" vertical="justify"/>
    </xf>
    <xf numFmtId="0" fontId="52" fillId="0" borderId="20" xfId="0" applyFont="1" applyBorder="1" applyAlignment="1">
      <alignment horizontal="center" vertical="justify"/>
    </xf>
    <xf numFmtId="0" fontId="50" fillId="0" borderId="18" xfId="0" applyFont="1" applyBorder="1" applyAlignment="1">
      <alignment horizontal="center" vertical="justify" wrapText="1"/>
    </xf>
    <xf numFmtId="0" fontId="50" fillId="0" borderId="11" xfId="0" applyFont="1" applyBorder="1" applyAlignment="1">
      <alignment horizontal="center" vertical="justify" wrapText="1"/>
    </xf>
    <xf numFmtId="0" fontId="50" fillId="0" borderId="24" xfId="0" applyFont="1" applyBorder="1" applyAlignment="1">
      <alignment horizontal="center" vertical="justify" wrapText="1"/>
    </xf>
    <xf numFmtId="0" fontId="50" fillId="0" borderId="22" xfId="0" applyFont="1" applyBorder="1" applyAlignment="1">
      <alignment horizontal="center" vertical="justify" wrapText="1"/>
    </xf>
    <xf numFmtId="0" fontId="50" fillId="0" borderId="21" xfId="0" applyFont="1" applyBorder="1" applyAlignment="1">
      <alignment horizontal="center" vertical="justify" wrapText="1"/>
    </xf>
    <xf numFmtId="0" fontId="50" fillId="0" borderId="23" xfId="0" applyFont="1" applyBorder="1" applyAlignment="1">
      <alignment horizontal="center" vertical="justify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view="pageBreakPreview" zoomScaleSheetLayoutView="100" zoomScalePageLayoutView="0" workbookViewId="0" topLeftCell="A1">
      <selection activeCell="A1" sqref="A1:P1"/>
    </sheetView>
  </sheetViews>
  <sheetFormatPr defaultColWidth="9.140625" defaultRowHeight="12.75"/>
  <cols>
    <col min="1" max="1" width="23.00390625" style="0" customWidth="1"/>
    <col min="2" max="2" width="60.7109375" style="0" customWidth="1"/>
    <col min="3" max="14" width="15.57421875" style="0" hidden="1" customWidth="1"/>
    <col min="15" max="16" width="15.57421875" style="0" customWidth="1"/>
    <col min="17" max="17" width="15.57421875" style="0" hidden="1" customWidth="1"/>
    <col min="18" max="18" width="0" style="0" hidden="1" customWidth="1"/>
  </cols>
  <sheetData>
    <row r="1" spans="1:16" ht="49.5" customHeight="1">
      <c r="A1" s="242" t="s">
        <v>464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</row>
    <row r="2" spans="1:8" ht="25.5" customHeight="1">
      <c r="A2" s="9"/>
      <c r="B2" s="183"/>
      <c r="C2" s="183"/>
      <c r="D2" s="183"/>
      <c r="E2" s="183"/>
      <c r="F2" s="183"/>
      <c r="G2" s="183"/>
      <c r="H2" s="6"/>
    </row>
    <row r="3" spans="1:8" ht="12.75" customHeight="1">
      <c r="A3" s="184" t="s">
        <v>338</v>
      </c>
      <c r="B3" s="184"/>
      <c r="C3" s="184"/>
      <c r="D3" s="184"/>
      <c r="E3" s="184"/>
      <c r="F3" s="184"/>
      <c r="G3" s="184"/>
      <c r="H3" s="6"/>
    </row>
    <row r="4" spans="1:8" ht="12.75">
      <c r="A4" s="5"/>
      <c r="B4" s="5"/>
      <c r="C4" s="10" t="s">
        <v>107</v>
      </c>
      <c r="D4" s="7"/>
      <c r="E4" s="7"/>
      <c r="F4" s="7"/>
      <c r="G4" s="7"/>
      <c r="H4" s="7"/>
    </row>
    <row r="5" spans="1:19" ht="38.25">
      <c r="A5" s="11" t="s">
        <v>0</v>
      </c>
      <c r="B5" s="12" t="s">
        <v>108</v>
      </c>
      <c r="C5" s="12" t="s">
        <v>16</v>
      </c>
      <c r="D5" s="22" t="s">
        <v>292</v>
      </c>
      <c r="E5" s="22" t="s">
        <v>299</v>
      </c>
      <c r="F5" s="22" t="s">
        <v>339</v>
      </c>
      <c r="G5" s="22" t="s">
        <v>343</v>
      </c>
      <c r="H5" s="37" t="s">
        <v>292</v>
      </c>
      <c r="I5" s="38" t="s">
        <v>344</v>
      </c>
      <c r="J5" s="38" t="s">
        <v>365</v>
      </c>
      <c r="K5" s="38" t="s">
        <v>353</v>
      </c>
      <c r="L5" s="38" t="s">
        <v>366</v>
      </c>
      <c r="M5" s="38" t="s">
        <v>367</v>
      </c>
      <c r="N5" s="20"/>
      <c r="O5" s="38" t="s">
        <v>385</v>
      </c>
      <c r="P5" s="38" t="s">
        <v>386</v>
      </c>
      <c r="Q5" s="38" t="s">
        <v>387</v>
      </c>
      <c r="R5" s="55" t="s">
        <v>388</v>
      </c>
      <c r="S5" s="56"/>
    </row>
    <row r="6" spans="1:18" ht="12.75">
      <c r="A6" s="11" t="s">
        <v>41</v>
      </c>
      <c r="B6" s="12" t="s">
        <v>42</v>
      </c>
      <c r="C6" s="12" t="s">
        <v>109</v>
      </c>
      <c r="D6" s="22"/>
      <c r="E6" s="22"/>
      <c r="F6" s="22"/>
      <c r="G6" s="23"/>
      <c r="H6" s="23"/>
      <c r="I6" s="20"/>
      <c r="J6" s="20"/>
      <c r="K6" s="20"/>
      <c r="L6" s="20"/>
      <c r="M6" s="20"/>
      <c r="N6" s="20"/>
      <c r="O6" s="20"/>
      <c r="P6" s="20"/>
      <c r="Q6" s="20"/>
      <c r="R6" s="54"/>
    </row>
    <row r="7" spans="1:18" s="41" customFormat="1" ht="12.75">
      <c r="A7" s="92" t="s">
        <v>300</v>
      </c>
      <c r="B7" s="93" t="s">
        <v>110</v>
      </c>
      <c r="C7" s="94">
        <f>C8+C14+C23+C33+C37</f>
        <v>124904900</v>
      </c>
      <c r="D7" s="94">
        <f>D8+D14+D23+D33+D37</f>
        <v>0</v>
      </c>
      <c r="E7" s="94">
        <f aca="true" t="shared" si="0" ref="E7:K7">E8+E14+E23+E33+E37+E31</f>
        <v>124904900</v>
      </c>
      <c r="F7" s="94">
        <f t="shared" si="0"/>
        <v>267200</v>
      </c>
      <c r="G7" s="94">
        <f t="shared" si="0"/>
        <v>125172100</v>
      </c>
      <c r="H7" s="94">
        <f t="shared" si="0"/>
        <v>1038120</v>
      </c>
      <c r="I7" s="94">
        <f t="shared" si="0"/>
        <v>126210220</v>
      </c>
      <c r="J7" s="94">
        <f t="shared" si="0"/>
        <v>3762200</v>
      </c>
      <c r="K7" s="94">
        <f t="shared" si="0"/>
        <v>129972420</v>
      </c>
      <c r="L7" s="94">
        <f aca="true" t="shared" si="1" ref="L7:Q7">L8+L14+L23+L33+L37+L31</f>
        <v>90000</v>
      </c>
      <c r="M7" s="94">
        <f t="shared" si="1"/>
        <v>130062420</v>
      </c>
      <c r="N7" s="94">
        <f t="shared" si="1"/>
        <v>-279242</v>
      </c>
      <c r="O7" s="1">
        <f t="shared" si="1"/>
        <v>129783178</v>
      </c>
      <c r="P7" s="1">
        <f t="shared" si="1"/>
        <v>131851287.72999999</v>
      </c>
      <c r="Q7" s="1">
        <f t="shared" si="1"/>
        <v>2068109.7300000053</v>
      </c>
      <c r="R7" s="31">
        <f>P7/O7*100</f>
        <v>101.59351139482806</v>
      </c>
    </row>
    <row r="8" spans="1:18" ht="12.75">
      <c r="A8" s="13" t="s">
        <v>301</v>
      </c>
      <c r="B8" s="15" t="s">
        <v>1</v>
      </c>
      <c r="C8" s="14">
        <f aca="true" t="shared" si="2" ref="C8:Q8">C9</f>
        <v>95137400</v>
      </c>
      <c r="D8" s="14">
        <f t="shared" si="2"/>
        <v>0</v>
      </c>
      <c r="E8" s="14">
        <f t="shared" si="2"/>
        <v>95137400</v>
      </c>
      <c r="F8" s="14">
        <f t="shared" si="2"/>
        <v>0</v>
      </c>
      <c r="G8" s="14">
        <f t="shared" si="2"/>
        <v>95137400</v>
      </c>
      <c r="H8" s="14">
        <f t="shared" si="2"/>
        <v>0</v>
      </c>
      <c r="I8" s="14">
        <f t="shared" si="2"/>
        <v>95137400</v>
      </c>
      <c r="J8" s="14">
        <f t="shared" si="2"/>
        <v>3600000</v>
      </c>
      <c r="K8" s="14">
        <f t="shared" si="2"/>
        <v>98737400</v>
      </c>
      <c r="L8" s="14">
        <f t="shared" si="2"/>
        <v>0</v>
      </c>
      <c r="M8" s="14">
        <f t="shared" si="2"/>
        <v>98737400</v>
      </c>
      <c r="N8" s="14">
        <f t="shared" si="2"/>
        <v>0</v>
      </c>
      <c r="O8" s="2">
        <f t="shared" si="2"/>
        <v>98737400</v>
      </c>
      <c r="P8" s="2">
        <f t="shared" si="2"/>
        <v>98986693.4</v>
      </c>
      <c r="Q8" s="1">
        <f t="shared" si="2"/>
        <v>249293.40000000596</v>
      </c>
      <c r="R8" s="20">
        <f aca="true" t="shared" si="3" ref="R8:R52">P8/O8*100</f>
        <v>100.25248122798453</v>
      </c>
    </row>
    <row r="9" spans="1:18" ht="12.75">
      <c r="A9" s="13" t="s">
        <v>302</v>
      </c>
      <c r="B9" s="15" t="s">
        <v>2</v>
      </c>
      <c r="C9" s="14">
        <f>SUM(C10:C13)</f>
        <v>95137400</v>
      </c>
      <c r="D9" s="14">
        <f>SUM(D10:D13)</f>
        <v>0</v>
      </c>
      <c r="E9" s="14">
        <f>SUM(E10:E13)</f>
        <v>95137400</v>
      </c>
      <c r="F9" s="23"/>
      <c r="G9" s="23">
        <v>95137400</v>
      </c>
      <c r="H9" s="23"/>
      <c r="I9" s="20">
        <f>G9+H9</f>
        <v>95137400</v>
      </c>
      <c r="J9" s="20">
        <v>3600000</v>
      </c>
      <c r="K9" s="20">
        <f>I9+J9</f>
        <v>98737400</v>
      </c>
      <c r="L9" s="20"/>
      <c r="M9" s="20">
        <f>K9+L9</f>
        <v>98737400</v>
      </c>
      <c r="N9" s="20"/>
      <c r="O9" s="20">
        <f aca="true" t="shared" si="4" ref="O9:O51">M9+N9</f>
        <v>98737400</v>
      </c>
      <c r="P9" s="20">
        <v>98986693.4</v>
      </c>
      <c r="Q9" s="20">
        <f>P9-O9</f>
        <v>249293.40000000596</v>
      </c>
      <c r="R9" s="20">
        <f t="shared" si="3"/>
        <v>100.25248122798453</v>
      </c>
    </row>
    <row r="10" spans="1:18" ht="51" hidden="1">
      <c r="A10" s="24" t="s">
        <v>303</v>
      </c>
      <c r="B10" s="25" t="s">
        <v>111</v>
      </c>
      <c r="C10" s="33">
        <v>94897400</v>
      </c>
      <c r="D10" s="26"/>
      <c r="E10" s="26">
        <f>C10+D10</f>
        <v>94897400</v>
      </c>
      <c r="F10" s="23"/>
      <c r="G10" s="23"/>
      <c r="H10" s="23"/>
      <c r="I10" s="20"/>
      <c r="J10" s="20"/>
      <c r="K10" s="20">
        <f aca="true" t="shared" si="5" ref="K10:K51">I10+J10</f>
        <v>0</v>
      </c>
      <c r="L10" s="20"/>
      <c r="M10" s="20"/>
      <c r="N10" s="20"/>
      <c r="O10" s="20">
        <f t="shared" si="4"/>
        <v>0</v>
      </c>
      <c r="P10" s="20"/>
      <c r="Q10" s="20">
        <f aca="true" t="shared" si="6" ref="Q10:Q51">P10-O10</f>
        <v>0</v>
      </c>
      <c r="R10" s="20" t="e">
        <f t="shared" si="3"/>
        <v>#DIV/0!</v>
      </c>
    </row>
    <row r="11" spans="1:18" ht="38.25" hidden="1">
      <c r="A11" s="24" t="s">
        <v>304</v>
      </c>
      <c r="B11" s="25" t="s">
        <v>112</v>
      </c>
      <c r="C11" s="33">
        <v>60000</v>
      </c>
      <c r="D11" s="26"/>
      <c r="E11" s="26">
        <f>C11+D11</f>
        <v>60000</v>
      </c>
      <c r="F11" s="23"/>
      <c r="G11" s="23"/>
      <c r="H11" s="23"/>
      <c r="I11" s="20"/>
      <c r="J11" s="20"/>
      <c r="K11" s="20">
        <f t="shared" si="5"/>
        <v>0</v>
      </c>
      <c r="L11" s="20"/>
      <c r="M11" s="20"/>
      <c r="N11" s="20"/>
      <c r="O11" s="20">
        <f t="shared" si="4"/>
        <v>0</v>
      </c>
      <c r="P11" s="20"/>
      <c r="Q11" s="20">
        <f t="shared" si="6"/>
        <v>0</v>
      </c>
      <c r="R11" s="20" t="e">
        <f t="shared" si="3"/>
        <v>#DIV/0!</v>
      </c>
    </row>
    <row r="12" spans="1:18" ht="38.25" hidden="1">
      <c r="A12" s="24" t="s">
        <v>305</v>
      </c>
      <c r="B12" s="25" t="s">
        <v>104</v>
      </c>
      <c r="C12" s="33">
        <v>150000</v>
      </c>
      <c r="D12" s="26"/>
      <c r="E12" s="26">
        <f>C12+D12</f>
        <v>150000</v>
      </c>
      <c r="F12" s="23"/>
      <c r="G12" s="23"/>
      <c r="H12" s="23"/>
      <c r="I12" s="20"/>
      <c r="J12" s="20"/>
      <c r="K12" s="20">
        <f t="shared" si="5"/>
        <v>0</v>
      </c>
      <c r="L12" s="20"/>
      <c r="M12" s="20"/>
      <c r="N12" s="20"/>
      <c r="O12" s="20">
        <f t="shared" si="4"/>
        <v>0</v>
      </c>
      <c r="P12" s="20"/>
      <c r="Q12" s="20">
        <f t="shared" si="6"/>
        <v>0</v>
      </c>
      <c r="R12" s="20" t="e">
        <f t="shared" si="3"/>
        <v>#DIV/0!</v>
      </c>
    </row>
    <row r="13" spans="1:18" ht="63.75" hidden="1">
      <c r="A13" s="24" t="s">
        <v>306</v>
      </c>
      <c r="B13" s="25" t="s">
        <v>113</v>
      </c>
      <c r="C13" s="33">
        <v>30000</v>
      </c>
      <c r="D13" s="26"/>
      <c r="E13" s="26">
        <f>C13+D13</f>
        <v>30000</v>
      </c>
      <c r="F13" s="23"/>
      <c r="G13" s="23"/>
      <c r="H13" s="23"/>
      <c r="I13" s="20"/>
      <c r="J13" s="20"/>
      <c r="K13" s="20">
        <f t="shared" si="5"/>
        <v>0</v>
      </c>
      <c r="L13" s="20"/>
      <c r="M13" s="20"/>
      <c r="N13" s="20"/>
      <c r="O13" s="20">
        <f t="shared" si="4"/>
        <v>0</v>
      </c>
      <c r="P13" s="20"/>
      <c r="Q13" s="20">
        <f t="shared" si="6"/>
        <v>0</v>
      </c>
      <c r="R13" s="20" t="e">
        <f t="shared" si="3"/>
        <v>#DIV/0!</v>
      </c>
    </row>
    <row r="14" spans="1:18" ht="12.75">
      <c r="A14" s="13" t="s">
        <v>307</v>
      </c>
      <c r="B14" s="15" t="s">
        <v>3</v>
      </c>
      <c r="C14" s="14">
        <v>5850000</v>
      </c>
      <c r="D14" s="14"/>
      <c r="E14" s="14">
        <v>5850000</v>
      </c>
      <c r="F14" s="14"/>
      <c r="G14" s="14">
        <f aca="true" t="shared" si="7" ref="G14:P14">G15+G18</f>
        <v>5850000</v>
      </c>
      <c r="H14" s="14">
        <f t="shared" si="7"/>
        <v>0</v>
      </c>
      <c r="I14" s="14">
        <f t="shared" si="7"/>
        <v>5850000</v>
      </c>
      <c r="J14" s="14">
        <f t="shared" si="7"/>
        <v>0</v>
      </c>
      <c r="K14" s="14">
        <f t="shared" si="7"/>
        <v>5850000</v>
      </c>
      <c r="L14" s="14">
        <f t="shared" si="7"/>
        <v>80000</v>
      </c>
      <c r="M14" s="14">
        <f t="shared" si="7"/>
        <v>5930000</v>
      </c>
      <c r="N14" s="14">
        <f t="shared" si="7"/>
        <v>0</v>
      </c>
      <c r="O14" s="2">
        <f t="shared" si="7"/>
        <v>5930000</v>
      </c>
      <c r="P14" s="2">
        <f t="shared" si="7"/>
        <v>6590166.47</v>
      </c>
      <c r="Q14" s="20">
        <f t="shared" si="6"/>
        <v>660166.4699999997</v>
      </c>
      <c r="R14" s="20">
        <f t="shared" si="3"/>
        <v>111.13265548060707</v>
      </c>
    </row>
    <row r="15" spans="1:18" ht="12.75">
      <c r="A15" s="13" t="s">
        <v>308</v>
      </c>
      <c r="B15" s="15" t="s">
        <v>114</v>
      </c>
      <c r="C15" s="14">
        <f>C17</f>
        <v>650000</v>
      </c>
      <c r="D15" s="14">
        <f>D17</f>
        <v>0</v>
      </c>
      <c r="E15" s="14">
        <f>E17</f>
        <v>650000</v>
      </c>
      <c r="F15" s="23"/>
      <c r="G15" s="14">
        <f>G17</f>
        <v>650000</v>
      </c>
      <c r="H15" s="23"/>
      <c r="I15" s="20">
        <f>G15+H15</f>
        <v>650000</v>
      </c>
      <c r="J15" s="20"/>
      <c r="K15" s="20">
        <f t="shared" si="5"/>
        <v>650000</v>
      </c>
      <c r="L15" s="20">
        <v>80000</v>
      </c>
      <c r="M15" s="20">
        <f>K15+L15</f>
        <v>730000</v>
      </c>
      <c r="N15" s="20"/>
      <c r="O15" s="20">
        <f t="shared" si="4"/>
        <v>730000</v>
      </c>
      <c r="P15" s="20">
        <v>843876.75</v>
      </c>
      <c r="Q15" s="20">
        <f t="shared" si="6"/>
        <v>113876.75</v>
      </c>
      <c r="R15" s="20">
        <f t="shared" si="3"/>
        <v>115.59955479452056</v>
      </c>
    </row>
    <row r="16" spans="1:18" ht="38.25" hidden="1">
      <c r="A16" s="13" t="s">
        <v>309</v>
      </c>
      <c r="B16" s="15" t="s">
        <v>115</v>
      </c>
      <c r="C16" s="14">
        <v>650000</v>
      </c>
      <c r="D16" s="23"/>
      <c r="E16" s="23"/>
      <c r="F16" s="23"/>
      <c r="G16" s="23"/>
      <c r="H16" s="23"/>
      <c r="I16" s="20">
        <f>G16+H16</f>
        <v>0</v>
      </c>
      <c r="J16" s="20"/>
      <c r="K16" s="20">
        <f t="shared" si="5"/>
        <v>0</v>
      </c>
      <c r="L16" s="20"/>
      <c r="M16" s="20">
        <f>K16+L16</f>
        <v>0</v>
      </c>
      <c r="N16" s="20"/>
      <c r="O16" s="20">
        <f t="shared" si="4"/>
        <v>0</v>
      </c>
      <c r="P16" s="20"/>
      <c r="Q16" s="20">
        <f t="shared" si="6"/>
        <v>0</v>
      </c>
      <c r="R16" s="20" t="e">
        <f t="shared" si="3"/>
        <v>#DIV/0!</v>
      </c>
    </row>
    <row r="17" spans="1:18" ht="38.25" hidden="1">
      <c r="A17" s="24" t="s">
        <v>310</v>
      </c>
      <c r="B17" s="25" t="s">
        <v>6</v>
      </c>
      <c r="C17" s="33">
        <v>650000</v>
      </c>
      <c r="D17" s="27"/>
      <c r="E17" s="27">
        <f>C17+D17</f>
        <v>650000</v>
      </c>
      <c r="F17" s="2"/>
      <c r="G17" s="27">
        <f>E17+F17</f>
        <v>650000</v>
      </c>
      <c r="H17" s="2"/>
      <c r="I17" s="20">
        <f>G17+H17</f>
        <v>650000</v>
      </c>
      <c r="J17" s="20"/>
      <c r="K17" s="20">
        <f t="shared" si="5"/>
        <v>650000</v>
      </c>
      <c r="L17" s="20"/>
      <c r="M17" s="20">
        <f>K17+L17</f>
        <v>650000</v>
      </c>
      <c r="N17" s="20"/>
      <c r="O17" s="20">
        <f t="shared" si="4"/>
        <v>650000</v>
      </c>
      <c r="P17" s="20"/>
      <c r="Q17" s="20">
        <f t="shared" si="6"/>
        <v>-650000</v>
      </c>
      <c r="R17" s="20">
        <f t="shared" si="3"/>
        <v>0</v>
      </c>
    </row>
    <row r="18" spans="1:18" ht="12.75">
      <c r="A18" s="13" t="s">
        <v>311</v>
      </c>
      <c r="B18" s="15" t="s">
        <v>4</v>
      </c>
      <c r="C18" s="14">
        <f>C19+C21</f>
        <v>5200000</v>
      </c>
      <c r="D18" s="14">
        <f>D19+D21</f>
        <v>0</v>
      </c>
      <c r="E18" s="14">
        <f>E19+E21</f>
        <v>5200000</v>
      </c>
      <c r="F18" s="23"/>
      <c r="G18" s="14">
        <v>5200000</v>
      </c>
      <c r="H18" s="23"/>
      <c r="I18" s="20">
        <f>G18+H18</f>
        <v>5200000</v>
      </c>
      <c r="J18" s="20"/>
      <c r="K18" s="20">
        <f t="shared" si="5"/>
        <v>5200000</v>
      </c>
      <c r="L18" s="20"/>
      <c r="M18" s="20">
        <f>K18+L18</f>
        <v>5200000</v>
      </c>
      <c r="N18" s="20"/>
      <c r="O18" s="20">
        <f t="shared" si="4"/>
        <v>5200000</v>
      </c>
      <c r="P18" s="20">
        <v>5746289.72</v>
      </c>
      <c r="Q18" s="20">
        <f t="shared" si="6"/>
        <v>546289.7199999997</v>
      </c>
      <c r="R18" s="20">
        <f t="shared" si="3"/>
        <v>110.50557153846154</v>
      </c>
    </row>
    <row r="19" spans="1:18" ht="38.25" hidden="1">
      <c r="A19" s="24" t="s">
        <v>312</v>
      </c>
      <c r="B19" s="25" t="s">
        <v>116</v>
      </c>
      <c r="C19" s="33">
        <f>C20</f>
        <v>32000</v>
      </c>
      <c r="D19" s="33">
        <f>D20</f>
        <v>0</v>
      </c>
      <c r="E19" s="33">
        <f>E20</f>
        <v>32000</v>
      </c>
      <c r="F19" s="23"/>
      <c r="G19" s="23"/>
      <c r="H19" s="23"/>
      <c r="I19" s="20"/>
      <c r="J19" s="20"/>
      <c r="K19" s="20">
        <f t="shared" si="5"/>
        <v>0</v>
      </c>
      <c r="L19" s="20"/>
      <c r="M19" s="20"/>
      <c r="N19" s="20"/>
      <c r="O19" s="20">
        <f t="shared" si="4"/>
        <v>0</v>
      </c>
      <c r="P19" s="20"/>
      <c r="Q19" s="20">
        <f t="shared" si="6"/>
        <v>0</v>
      </c>
      <c r="R19" s="20" t="e">
        <f t="shared" si="3"/>
        <v>#DIV/0!</v>
      </c>
    </row>
    <row r="20" spans="1:18" ht="51" hidden="1">
      <c r="A20" s="24" t="s">
        <v>313</v>
      </c>
      <c r="B20" s="25" t="s">
        <v>105</v>
      </c>
      <c r="C20" s="33">
        <v>32000</v>
      </c>
      <c r="D20" s="27"/>
      <c r="E20" s="26">
        <f>C20+D20</f>
        <v>32000</v>
      </c>
      <c r="F20" s="2"/>
      <c r="G20" s="2"/>
      <c r="H20" s="2"/>
      <c r="I20" s="20"/>
      <c r="J20" s="20"/>
      <c r="K20" s="20">
        <f t="shared" si="5"/>
        <v>0</v>
      </c>
      <c r="L20" s="20"/>
      <c r="M20" s="20"/>
      <c r="N20" s="20"/>
      <c r="O20" s="20">
        <f t="shared" si="4"/>
        <v>0</v>
      </c>
      <c r="P20" s="20"/>
      <c r="Q20" s="20">
        <f t="shared" si="6"/>
        <v>0</v>
      </c>
      <c r="R20" s="20" t="e">
        <f t="shared" si="3"/>
        <v>#DIV/0!</v>
      </c>
    </row>
    <row r="21" spans="1:18" ht="38.25" hidden="1">
      <c r="A21" s="24" t="s">
        <v>314</v>
      </c>
      <c r="B21" s="25" t="s">
        <v>117</v>
      </c>
      <c r="C21" s="33">
        <f>C22</f>
        <v>5168000</v>
      </c>
      <c r="D21" s="33">
        <f>D22</f>
        <v>0</v>
      </c>
      <c r="E21" s="33">
        <f>E22</f>
        <v>5168000</v>
      </c>
      <c r="F21" s="23"/>
      <c r="G21" s="23"/>
      <c r="H21" s="23"/>
      <c r="I21" s="20"/>
      <c r="J21" s="20"/>
      <c r="K21" s="20">
        <f t="shared" si="5"/>
        <v>0</v>
      </c>
      <c r="L21" s="20"/>
      <c r="M21" s="20"/>
      <c r="N21" s="20"/>
      <c r="O21" s="20">
        <f t="shared" si="4"/>
        <v>0</v>
      </c>
      <c r="P21" s="20"/>
      <c r="Q21" s="20">
        <f t="shared" si="6"/>
        <v>0</v>
      </c>
      <c r="R21" s="20" t="e">
        <f t="shared" si="3"/>
        <v>#DIV/0!</v>
      </c>
    </row>
    <row r="22" spans="1:18" ht="51" hidden="1">
      <c r="A22" s="24" t="s">
        <v>315</v>
      </c>
      <c r="B22" s="25" t="s">
        <v>106</v>
      </c>
      <c r="C22" s="33">
        <v>5168000</v>
      </c>
      <c r="D22" s="27"/>
      <c r="E22" s="26">
        <f>C22+D22</f>
        <v>5168000</v>
      </c>
      <c r="F22" s="2"/>
      <c r="G22" s="2"/>
      <c r="H22" s="2"/>
      <c r="I22" s="20"/>
      <c r="J22" s="20"/>
      <c r="K22" s="20">
        <f t="shared" si="5"/>
        <v>0</v>
      </c>
      <c r="L22" s="20"/>
      <c r="M22" s="20"/>
      <c r="N22" s="20"/>
      <c r="O22" s="20">
        <f t="shared" si="4"/>
        <v>0</v>
      </c>
      <c r="P22" s="20"/>
      <c r="Q22" s="20">
        <f t="shared" si="6"/>
        <v>0</v>
      </c>
      <c r="R22" s="20" t="e">
        <f t="shared" si="3"/>
        <v>#DIV/0!</v>
      </c>
    </row>
    <row r="23" spans="1:18" ht="25.5">
      <c r="A23" s="13" t="s">
        <v>316</v>
      </c>
      <c r="B23" s="15" t="s">
        <v>5</v>
      </c>
      <c r="C23" s="14">
        <f aca="true" t="shared" si="8" ref="C23:Q23">C24</f>
        <v>23563000</v>
      </c>
      <c r="D23" s="14">
        <f t="shared" si="8"/>
        <v>0</v>
      </c>
      <c r="E23" s="14">
        <f t="shared" si="8"/>
        <v>23563000</v>
      </c>
      <c r="F23" s="14">
        <f t="shared" si="8"/>
        <v>0</v>
      </c>
      <c r="G23" s="14">
        <f t="shared" si="8"/>
        <v>23563000</v>
      </c>
      <c r="H23" s="14">
        <f t="shared" si="8"/>
        <v>0</v>
      </c>
      <c r="I23" s="14">
        <f t="shared" si="8"/>
        <v>23563000</v>
      </c>
      <c r="J23" s="14">
        <f t="shared" si="8"/>
        <v>158300</v>
      </c>
      <c r="K23" s="14">
        <f t="shared" si="8"/>
        <v>23721300</v>
      </c>
      <c r="L23" s="14">
        <f t="shared" si="8"/>
        <v>0</v>
      </c>
      <c r="M23" s="14">
        <f t="shared" si="8"/>
        <v>23721300</v>
      </c>
      <c r="N23" s="14">
        <f t="shared" si="8"/>
        <v>0</v>
      </c>
      <c r="O23" s="2">
        <f t="shared" si="8"/>
        <v>23721300</v>
      </c>
      <c r="P23" s="2">
        <f t="shared" si="8"/>
        <v>24896347.29</v>
      </c>
      <c r="Q23" s="1">
        <f t="shared" si="8"/>
        <v>1175047.2899999996</v>
      </c>
      <c r="R23" s="20">
        <f t="shared" si="3"/>
        <v>104.9535535151952</v>
      </c>
    </row>
    <row r="24" spans="1:18" ht="63.75">
      <c r="A24" s="13" t="s">
        <v>317</v>
      </c>
      <c r="B24" s="15" t="s">
        <v>118</v>
      </c>
      <c r="C24" s="14">
        <f>C25+C27+C29</f>
        <v>23563000</v>
      </c>
      <c r="D24" s="14">
        <f>D25+D27+D29</f>
        <v>0</v>
      </c>
      <c r="E24" s="14">
        <f>E25+E27+E29</f>
        <v>23563000</v>
      </c>
      <c r="F24" s="14">
        <f>F25+F27+F29</f>
        <v>0</v>
      </c>
      <c r="G24" s="14">
        <f>G25+G27+G29</f>
        <v>23563000</v>
      </c>
      <c r="H24" s="23"/>
      <c r="I24" s="20">
        <f>I25+I27+I29</f>
        <v>23563000</v>
      </c>
      <c r="J24" s="20">
        <f>J25+J27+J29</f>
        <v>158300</v>
      </c>
      <c r="K24" s="20">
        <f>K25+K27+K29</f>
        <v>23721300</v>
      </c>
      <c r="L24" s="20"/>
      <c r="M24" s="20">
        <f>SUM(M25:M29)</f>
        <v>23721300</v>
      </c>
      <c r="N24" s="20">
        <f>SUM(N25:N29)</f>
        <v>0</v>
      </c>
      <c r="O24" s="20">
        <f>SUM(O25:O29)</f>
        <v>23721300</v>
      </c>
      <c r="P24" s="20">
        <f>SUM(P25:P29)</f>
        <v>24896347.29</v>
      </c>
      <c r="Q24" s="20">
        <f>SUM(Q25:Q29)</f>
        <v>1175047.2899999996</v>
      </c>
      <c r="R24" s="20">
        <f t="shared" si="3"/>
        <v>104.9535535151952</v>
      </c>
    </row>
    <row r="25" spans="1:18" ht="51">
      <c r="A25" s="13" t="s">
        <v>318</v>
      </c>
      <c r="B25" s="15" t="s">
        <v>32</v>
      </c>
      <c r="C25" s="14">
        <f>C26</f>
        <v>5438000</v>
      </c>
      <c r="D25" s="14">
        <f>D26</f>
        <v>0</v>
      </c>
      <c r="E25" s="14">
        <f>E26</f>
        <v>5438000</v>
      </c>
      <c r="F25" s="23"/>
      <c r="G25" s="23">
        <v>5438000</v>
      </c>
      <c r="H25" s="23"/>
      <c r="I25" s="20">
        <f>G25+H25</f>
        <v>5438000</v>
      </c>
      <c r="J25" s="20"/>
      <c r="K25" s="20">
        <f t="shared" si="5"/>
        <v>5438000</v>
      </c>
      <c r="L25" s="20"/>
      <c r="M25" s="20">
        <f>K25+L25</f>
        <v>5438000</v>
      </c>
      <c r="N25" s="20"/>
      <c r="O25" s="20">
        <f t="shared" si="4"/>
        <v>5438000</v>
      </c>
      <c r="P25" s="20">
        <v>7804128.36</v>
      </c>
      <c r="Q25" s="20">
        <f t="shared" si="6"/>
        <v>2366128.3600000003</v>
      </c>
      <c r="R25" s="20">
        <f t="shared" si="3"/>
        <v>143.51100331004045</v>
      </c>
    </row>
    <row r="26" spans="1:18" ht="63.75" hidden="1">
      <c r="A26" s="24" t="s">
        <v>319</v>
      </c>
      <c r="B26" s="25" t="s">
        <v>119</v>
      </c>
      <c r="C26" s="33">
        <v>5438000</v>
      </c>
      <c r="D26" s="27"/>
      <c r="E26" s="27">
        <f>C26+D26</f>
        <v>5438000</v>
      </c>
      <c r="F26" s="2"/>
      <c r="G26" s="2"/>
      <c r="H26" s="2"/>
      <c r="I26" s="20">
        <f>G26+H26</f>
        <v>0</v>
      </c>
      <c r="J26" s="20"/>
      <c r="K26" s="20">
        <f t="shared" si="5"/>
        <v>0</v>
      </c>
      <c r="L26" s="20"/>
      <c r="M26" s="20">
        <f>K26+L26</f>
        <v>0</v>
      </c>
      <c r="N26" s="20"/>
      <c r="O26" s="20">
        <f t="shared" si="4"/>
        <v>0</v>
      </c>
      <c r="P26" s="20"/>
      <c r="Q26" s="20">
        <f t="shared" si="6"/>
        <v>0</v>
      </c>
      <c r="R26" s="20" t="e">
        <f t="shared" si="3"/>
        <v>#DIV/0!</v>
      </c>
    </row>
    <row r="27" spans="1:18" ht="51">
      <c r="A27" s="13" t="s">
        <v>320</v>
      </c>
      <c r="B27" s="15" t="s">
        <v>120</v>
      </c>
      <c r="C27" s="14">
        <f>C28</f>
        <v>73000</v>
      </c>
      <c r="D27" s="14">
        <f>D28</f>
        <v>0</v>
      </c>
      <c r="E27" s="14">
        <f>E28</f>
        <v>73000</v>
      </c>
      <c r="F27" s="23"/>
      <c r="G27" s="23">
        <v>73000</v>
      </c>
      <c r="H27" s="23"/>
      <c r="I27" s="20">
        <f>G27+H27</f>
        <v>73000</v>
      </c>
      <c r="J27" s="20">
        <v>158300</v>
      </c>
      <c r="K27" s="20">
        <f t="shared" si="5"/>
        <v>231300</v>
      </c>
      <c r="L27" s="20"/>
      <c r="M27" s="20">
        <f>K27+L27</f>
        <v>231300</v>
      </c>
      <c r="N27" s="20"/>
      <c r="O27" s="20">
        <f t="shared" si="4"/>
        <v>231300</v>
      </c>
      <c r="P27" s="20">
        <v>201521.98</v>
      </c>
      <c r="Q27" s="20">
        <f t="shared" si="6"/>
        <v>-29778.01999999999</v>
      </c>
      <c r="R27" s="20">
        <f t="shared" si="3"/>
        <v>87.12580198875919</v>
      </c>
    </row>
    <row r="28" spans="1:18" ht="51" hidden="1">
      <c r="A28" s="24" t="s">
        <v>321</v>
      </c>
      <c r="B28" s="25" t="s">
        <v>121</v>
      </c>
      <c r="C28" s="33">
        <v>73000</v>
      </c>
      <c r="D28" s="27"/>
      <c r="E28" s="27">
        <f>C28+D28</f>
        <v>73000</v>
      </c>
      <c r="F28" s="2"/>
      <c r="G28" s="2"/>
      <c r="H28" s="2"/>
      <c r="I28" s="20">
        <f>G28+H28</f>
        <v>0</v>
      </c>
      <c r="J28" s="20"/>
      <c r="K28" s="20">
        <f t="shared" si="5"/>
        <v>0</v>
      </c>
      <c r="L28" s="20"/>
      <c r="M28" s="20">
        <f>K28+L28</f>
        <v>0</v>
      </c>
      <c r="N28" s="20"/>
      <c r="O28" s="20">
        <f t="shared" si="4"/>
        <v>0</v>
      </c>
      <c r="P28" s="20"/>
      <c r="Q28" s="20">
        <f t="shared" si="6"/>
        <v>0</v>
      </c>
      <c r="R28" s="20" t="e">
        <f t="shared" si="3"/>
        <v>#DIV/0!</v>
      </c>
    </row>
    <row r="29" spans="1:18" ht="51">
      <c r="A29" s="13" t="s">
        <v>322</v>
      </c>
      <c r="B29" s="15" t="s">
        <v>122</v>
      </c>
      <c r="C29" s="14">
        <f>C30</f>
        <v>18052000</v>
      </c>
      <c r="D29" s="14">
        <f>D30</f>
        <v>0</v>
      </c>
      <c r="E29" s="14">
        <f>E30</f>
        <v>18052000</v>
      </c>
      <c r="F29" s="23"/>
      <c r="G29" s="23">
        <v>18052000</v>
      </c>
      <c r="H29" s="23"/>
      <c r="I29" s="20">
        <f>G29+H29</f>
        <v>18052000</v>
      </c>
      <c r="J29" s="20"/>
      <c r="K29" s="20">
        <f t="shared" si="5"/>
        <v>18052000</v>
      </c>
      <c r="L29" s="20"/>
      <c r="M29" s="20">
        <f>K29+L29</f>
        <v>18052000</v>
      </c>
      <c r="N29" s="20"/>
      <c r="O29" s="20">
        <f t="shared" si="4"/>
        <v>18052000</v>
      </c>
      <c r="P29" s="20">
        <v>16890696.95</v>
      </c>
      <c r="Q29" s="20">
        <f t="shared" si="6"/>
        <v>-1161303.0500000007</v>
      </c>
      <c r="R29" s="20">
        <f t="shared" si="3"/>
        <v>93.56690089740749</v>
      </c>
    </row>
    <row r="30" spans="1:18" ht="51" hidden="1">
      <c r="A30" s="24" t="s">
        <v>323</v>
      </c>
      <c r="B30" s="25" t="s">
        <v>123</v>
      </c>
      <c r="C30" s="33">
        <v>18052000</v>
      </c>
      <c r="D30" s="27"/>
      <c r="E30" s="27">
        <f>C30+D30</f>
        <v>18052000</v>
      </c>
      <c r="F30" s="2"/>
      <c r="G30" s="2"/>
      <c r="H30" s="2"/>
      <c r="I30" s="20"/>
      <c r="J30" s="20"/>
      <c r="K30" s="20">
        <f t="shared" si="5"/>
        <v>0</v>
      </c>
      <c r="L30" s="20"/>
      <c r="M30" s="20"/>
      <c r="N30" s="20"/>
      <c r="O30" s="20">
        <f t="shared" si="4"/>
        <v>0</v>
      </c>
      <c r="P30" s="20"/>
      <c r="Q30" s="20">
        <f t="shared" si="6"/>
        <v>0</v>
      </c>
      <c r="R30" s="20" t="e">
        <f t="shared" si="3"/>
        <v>#DIV/0!</v>
      </c>
    </row>
    <row r="31" spans="1:18" ht="25.5">
      <c r="A31" s="13" t="s">
        <v>340</v>
      </c>
      <c r="B31" s="15" t="s">
        <v>293</v>
      </c>
      <c r="C31" s="14"/>
      <c r="D31" s="2"/>
      <c r="E31" s="2">
        <f aca="true" t="shared" si="9" ref="E31:Q31">E32</f>
        <v>0</v>
      </c>
      <c r="F31" s="2">
        <f t="shared" si="9"/>
        <v>267200</v>
      </c>
      <c r="G31" s="2">
        <f t="shared" si="9"/>
        <v>267200</v>
      </c>
      <c r="H31" s="2">
        <f t="shared" si="9"/>
        <v>0</v>
      </c>
      <c r="I31" s="2">
        <f t="shared" si="9"/>
        <v>267200</v>
      </c>
      <c r="J31" s="2">
        <f t="shared" si="9"/>
        <v>0</v>
      </c>
      <c r="K31" s="2">
        <f t="shared" si="9"/>
        <v>267200</v>
      </c>
      <c r="L31" s="2">
        <f t="shared" si="9"/>
        <v>0</v>
      </c>
      <c r="M31" s="2">
        <f t="shared" si="9"/>
        <v>267200</v>
      </c>
      <c r="N31" s="2">
        <f t="shared" si="9"/>
        <v>-115100</v>
      </c>
      <c r="O31" s="2">
        <f t="shared" si="9"/>
        <v>152100</v>
      </c>
      <c r="P31" s="2">
        <f t="shared" si="9"/>
        <v>133002.72</v>
      </c>
      <c r="Q31" s="1">
        <f t="shared" si="9"/>
        <v>-19097.28</v>
      </c>
      <c r="R31" s="20">
        <f t="shared" si="3"/>
        <v>87.44426035502958</v>
      </c>
    </row>
    <row r="32" spans="1:18" ht="12.75">
      <c r="A32" s="13" t="s">
        <v>341</v>
      </c>
      <c r="B32" s="15" t="s">
        <v>294</v>
      </c>
      <c r="C32" s="14"/>
      <c r="D32" s="2"/>
      <c r="E32" s="2"/>
      <c r="F32" s="2">
        <v>267200</v>
      </c>
      <c r="G32" s="2">
        <f>E32+F32</f>
        <v>267200</v>
      </c>
      <c r="H32" s="2"/>
      <c r="I32" s="20">
        <f>G32+H32</f>
        <v>267200</v>
      </c>
      <c r="J32" s="20"/>
      <c r="K32" s="20">
        <f t="shared" si="5"/>
        <v>267200</v>
      </c>
      <c r="L32" s="20"/>
      <c r="M32" s="20">
        <f>K32+L32</f>
        <v>267200</v>
      </c>
      <c r="N32" s="20">
        <v>-115100</v>
      </c>
      <c r="O32" s="20">
        <f t="shared" si="4"/>
        <v>152100</v>
      </c>
      <c r="P32" s="20">
        <v>133002.72</v>
      </c>
      <c r="Q32" s="20">
        <f t="shared" si="6"/>
        <v>-19097.28</v>
      </c>
      <c r="R32" s="20">
        <f t="shared" si="3"/>
        <v>87.44426035502958</v>
      </c>
    </row>
    <row r="33" spans="1:18" ht="25.5">
      <c r="A33" s="13" t="s">
        <v>324</v>
      </c>
      <c r="B33" s="15" t="s">
        <v>124</v>
      </c>
      <c r="C33" s="14">
        <f aca="true" t="shared" si="10" ref="C33:Q33">C34</f>
        <v>350000</v>
      </c>
      <c r="D33" s="14">
        <f t="shared" si="10"/>
        <v>0</v>
      </c>
      <c r="E33" s="14">
        <f t="shared" si="10"/>
        <v>350000</v>
      </c>
      <c r="F33" s="14">
        <f t="shared" si="10"/>
        <v>0</v>
      </c>
      <c r="G33" s="14">
        <f t="shared" si="10"/>
        <v>350000</v>
      </c>
      <c r="H33" s="14">
        <f t="shared" si="10"/>
        <v>0</v>
      </c>
      <c r="I33" s="14">
        <f t="shared" si="10"/>
        <v>350000</v>
      </c>
      <c r="J33" s="14">
        <f t="shared" si="10"/>
        <v>0</v>
      </c>
      <c r="K33" s="14">
        <f t="shared" si="10"/>
        <v>350000</v>
      </c>
      <c r="L33" s="14">
        <f t="shared" si="10"/>
        <v>0</v>
      </c>
      <c r="M33" s="14">
        <f t="shared" si="10"/>
        <v>350000</v>
      </c>
      <c r="N33" s="14">
        <f t="shared" si="10"/>
        <v>-268257</v>
      </c>
      <c r="O33" s="2">
        <f t="shared" si="10"/>
        <v>81743</v>
      </c>
      <c r="P33" s="2">
        <f t="shared" si="10"/>
        <v>81743.25</v>
      </c>
      <c r="Q33" s="1">
        <f t="shared" si="10"/>
        <v>0.25</v>
      </c>
      <c r="R33" s="20">
        <f t="shared" si="3"/>
        <v>100.0003058365854</v>
      </c>
    </row>
    <row r="34" spans="1:18" ht="38.25">
      <c r="A34" s="13" t="s">
        <v>325</v>
      </c>
      <c r="B34" s="15" t="s">
        <v>125</v>
      </c>
      <c r="C34" s="14">
        <f aca="true" t="shared" si="11" ref="C34:E35">C35</f>
        <v>350000</v>
      </c>
      <c r="D34" s="14">
        <f t="shared" si="11"/>
        <v>0</v>
      </c>
      <c r="E34" s="14">
        <f t="shared" si="11"/>
        <v>350000</v>
      </c>
      <c r="F34" s="23"/>
      <c r="G34" s="23">
        <v>350000</v>
      </c>
      <c r="H34" s="23"/>
      <c r="I34" s="20">
        <f>G34+H34</f>
        <v>350000</v>
      </c>
      <c r="J34" s="20"/>
      <c r="K34" s="20">
        <f t="shared" si="5"/>
        <v>350000</v>
      </c>
      <c r="L34" s="20"/>
      <c r="M34" s="20">
        <f>K34+L34</f>
        <v>350000</v>
      </c>
      <c r="N34" s="20">
        <v>-268257</v>
      </c>
      <c r="O34" s="20">
        <f t="shared" si="4"/>
        <v>81743</v>
      </c>
      <c r="P34" s="20">
        <v>81743.25</v>
      </c>
      <c r="Q34" s="20">
        <f t="shared" si="6"/>
        <v>0.25</v>
      </c>
      <c r="R34" s="20">
        <f t="shared" si="3"/>
        <v>100.0003058365854</v>
      </c>
    </row>
    <row r="35" spans="1:18" ht="25.5">
      <c r="A35" s="13" t="s">
        <v>326</v>
      </c>
      <c r="B35" s="15" t="s">
        <v>126</v>
      </c>
      <c r="C35" s="14">
        <f t="shared" si="11"/>
        <v>350000</v>
      </c>
      <c r="D35" s="14">
        <f t="shared" si="11"/>
        <v>0</v>
      </c>
      <c r="E35" s="14">
        <f t="shared" si="11"/>
        <v>350000</v>
      </c>
      <c r="F35" s="23"/>
      <c r="G35" s="23"/>
      <c r="H35" s="23"/>
      <c r="I35" s="20"/>
      <c r="J35" s="20"/>
      <c r="K35" s="20">
        <f t="shared" si="5"/>
        <v>0</v>
      </c>
      <c r="L35" s="20"/>
      <c r="M35" s="20"/>
      <c r="N35" s="20"/>
      <c r="O35" s="20">
        <f t="shared" si="4"/>
        <v>0</v>
      </c>
      <c r="P35" s="20"/>
      <c r="Q35" s="20">
        <f t="shared" si="6"/>
        <v>0</v>
      </c>
      <c r="R35" s="20" t="e">
        <f t="shared" si="3"/>
        <v>#DIV/0!</v>
      </c>
    </row>
    <row r="36" spans="1:18" ht="38.25" hidden="1">
      <c r="A36" s="24" t="s">
        <v>327</v>
      </c>
      <c r="B36" s="25" t="s">
        <v>127</v>
      </c>
      <c r="C36" s="33">
        <v>350000</v>
      </c>
      <c r="D36" s="27"/>
      <c r="E36" s="27">
        <f>C36+D36</f>
        <v>350000</v>
      </c>
      <c r="F36" s="2"/>
      <c r="G36" s="2"/>
      <c r="H36" s="2"/>
      <c r="I36" s="20"/>
      <c r="J36" s="20"/>
      <c r="K36" s="20">
        <f t="shared" si="5"/>
        <v>0</v>
      </c>
      <c r="L36" s="20"/>
      <c r="M36" s="20"/>
      <c r="N36" s="20"/>
      <c r="O36" s="20">
        <f t="shared" si="4"/>
        <v>0</v>
      </c>
      <c r="P36" s="20"/>
      <c r="Q36" s="20">
        <f t="shared" si="6"/>
        <v>0</v>
      </c>
      <c r="R36" s="20" t="e">
        <f t="shared" si="3"/>
        <v>#DIV/0!</v>
      </c>
    </row>
    <row r="37" spans="1:18" ht="12.75">
      <c r="A37" s="13" t="s">
        <v>328</v>
      </c>
      <c r="B37" s="15" t="s">
        <v>128</v>
      </c>
      <c r="C37" s="14">
        <f>C39</f>
        <v>4500</v>
      </c>
      <c r="D37" s="14">
        <f>D39</f>
        <v>0</v>
      </c>
      <c r="E37" s="14">
        <f>E39</f>
        <v>4500</v>
      </c>
      <c r="F37" s="14">
        <f>F39</f>
        <v>0</v>
      </c>
      <c r="G37" s="14">
        <f aca="true" t="shared" si="12" ref="G37:Q37">G39+G38</f>
        <v>4500</v>
      </c>
      <c r="H37" s="14">
        <f t="shared" si="12"/>
        <v>1038120</v>
      </c>
      <c r="I37" s="14">
        <f t="shared" si="12"/>
        <v>1042620</v>
      </c>
      <c r="J37" s="14">
        <f t="shared" si="12"/>
        <v>3900</v>
      </c>
      <c r="K37" s="14">
        <f t="shared" si="12"/>
        <v>1046520</v>
      </c>
      <c r="L37" s="14">
        <f t="shared" si="12"/>
        <v>10000</v>
      </c>
      <c r="M37" s="14">
        <f t="shared" si="12"/>
        <v>1056520</v>
      </c>
      <c r="N37" s="14">
        <f t="shared" si="12"/>
        <v>104115</v>
      </c>
      <c r="O37" s="2">
        <f t="shared" si="12"/>
        <v>1160635</v>
      </c>
      <c r="P37" s="2">
        <f t="shared" si="12"/>
        <v>1163334.6</v>
      </c>
      <c r="Q37" s="1">
        <f t="shared" si="12"/>
        <v>2699.600000000006</v>
      </c>
      <c r="R37" s="20">
        <f t="shared" si="3"/>
        <v>100.23259681122833</v>
      </c>
    </row>
    <row r="38" spans="1:18" ht="38.25">
      <c r="A38" s="13" t="s">
        <v>348</v>
      </c>
      <c r="B38" s="15" t="s">
        <v>349</v>
      </c>
      <c r="C38" s="14"/>
      <c r="D38" s="14"/>
      <c r="E38" s="14"/>
      <c r="F38" s="14"/>
      <c r="G38" s="14"/>
      <c r="H38" s="14">
        <v>1038120</v>
      </c>
      <c r="I38" s="14">
        <f>G38+H38</f>
        <v>1038120</v>
      </c>
      <c r="J38" s="20"/>
      <c r="K38" s="20">
        <f t="shared" si="5"/>
        <v>1038120</v>
      </c>
      <c r="L38" s="20"/>
      <c r="M38" s="20">
        <f>K38+L38</f>
        <v>1038120</v>
      </c>
      <c r="N38" s="20"/>
      <c r="O38" s="20">
        <f t="shared" si="4"/>
        <v>1038120</v>
      </c>
      <c r="P38" s="20">
        <v>1038120</v>
      </c>
      <c r="Q38" s="20">
        <f t="shared" si="6"/>
        <v>0</v>
      </c>
      <c r="R38" s="20">
        <f t="shared" si="3"/>
        <v>100</v>
      </c>
    </row>
    <row r="39" spans="1:18" ht="25.5">
      <c r="A39" s="13" t="s">
        <v>329</v>
      </c>
      <c r="B39" s="15" t="s">
        <v>129</v>
      </c>
      <c r="C39" s="14">
        <f>C40</f>
        <v>4500</v>
      </c>
      <c r="D39" s="14">
        <f>D40</f>
        <v>0</v>
      </c>
      <c r="E39" s="14">
        <f>E40</f>
        <v>4500</v>
      </c>
      <c r="F39" s="23"/>
      <c r="G39" s="23">
        <v>4500</v>
      </c>
      <c r="H39" s="23"/>
      <c r="I39" s="14">
        <f>G39+H39</f>
        <v>4500</v>
      </c>
      <c r="J39" s="20">
        <v>3900</v>
      </c>
      <c r="K39" s="20">
        <f t="shared" si="5"/>
        <v>8400</v>
      </c>
      <c r="L39" s="20">
        <v>10000</v>
      </c>
      <c r="M39" s="20">
        <f>K39+L39</f>
        <v>18400</v>
      </c>
      <c r="N39" s="20">
        <v>104115</v>
      </c>
      <c r="O39" s="20">
        <f t="shared" si="4"/>
        <v>122515</v>
      </c>
      <c r="P39" s="20">
        <v>125214.6</v>
      </c>
      <c r="Q39" s="20">
        <f t="shared" si="6"/>
        <v>2699.600000000006</v>
      </c>
      <c r="R39" s="20">
        <f t="shared" si="3"/>
        <v>102.20348528751582</v>
      </c>
    </row>
    <row r="40" spans="1:18" ht="25.5" hidden="1">
      <c r="A40" s="24" t="s">
        <v>330</v>
      </c>
      <c r="B40" s="25" t="s">
        <v>130</v>
      </c>
      <c r="C40" s="33">
        <v>4500</v>
      </c>
      <c r="D40" s="27"/>
      <c r="E40" s="27">
        <f>C40+D40</f>
        <v>4500</v>
      </c>
      <c r="F40" s="2"/>
      <c r="G40" s="2"/>
      <c r="H40" s="2"/>
      <c r="I40" s="20"/>
      <c r="J40" s="20"/>
      <c r="K40" s="20">
        <f t="shared" si="5"/>
        <v>0</v>
      </c>
      <c r="L40" s="20"/>
      <c r="M40" s="20"/>
      <c r="N40" s="20"/>
      <c r="O40" s="20">
        <f t="shared" si="4"/>
        <v>0</v>
      </c>
      <c r="P40" s="20"/>
      <c r="Q40" s="20">
        <f t="shared" si="6"/>
        <v>0</v>
      </c>
      <c r="R40" s="20" t="e">
        <f t="shared" si="3"/>
        <v>#DIV/0!</v>
      </c>
    </row>
    <row r="41" spans="1:18" s="41" customFormat="1" ht="12.75">
      <c r="A41" s="89" t="s">
        <v>331</v>
      </c>
      <c r="B41" s="90" t="s">
        <v>270</v>
      </c>
      <c r="C41" s="91">
        <f>C46+C47+C48+C51+C44</f>
        <v>2441474</v>
      </c>
      <c r="D41" s="91">
        <f>D46+D47+D48+D51+D44</f>
        <v>4357641.82</v>
      </c>
      <c r="E41" s="91">
        <f>E46+E47+E48+E51+E44</f>
        <v>6799115.82</v>
      </c>
      <c r="F41" s="91">
        <f>F46+F47+F48+F51+F44</f>
        <v>13959</v>
      </c>
      <c r="G41" s="91">
        <f>SUM(G44:G51)</f>
        <v>6813074.82</v>
      </c>
      <c r="H41" s="91">
        <f>SUM(H44:H51)</f>
        <v>7096225</v>
      </c>
      <c r="I41" s="91">
        <f>SUM(I44:I51)</f>
        <v>24251871.82</v>
      </c>
      <c r="J41" s="91">
        <f>SUM(J44:J51)</f>
        <v>47070.34</v>
      </c>
      <c r="K41" s="91">
        <f>SUM(K43:K51)</f>
        <v>24298942.14</v>
      </c>
      <c r="L41" s="91">
        <f>SUM(L43:L51)</f>
        <v>1628172</v>
      </c>
      <c r="M41" s="91">
        <f>SUM(M42:M51)</f>
        <v>25927114.14</v>
      </c>
      <c r="N41" s="91">
        <f>SUM(N42:N51)</f>
        <v>6479500</v>
      </c>
      <c r="O41" s="91">
        <f>SUM(O42:O51)</f>
        <v>32406614.14</v>
      </c>
      <c r="P41" s="91">
        <f>SUM(P42:P51)</f>
        <v>24615692.14</v>
      </c>
      <c r="Q41" s="91">
        <f>SUM(Q42:Q51)</f>
        <v>-7790922</v>
      </c>
      <c r="R41" s="31">
        <f t="shared" si="3"/>
        <v>75.95885220732288</v>
      </c>
    </row>
    <row r="42" spans="1:18" s="3" customFormat="1" ht="25.5">
      <c r="A42" s="34" t="s">
        <v>380</v>
      </c>
      <c r="B42" s="53" t="s">
        <v>381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>
        <v>150000</v>
      </c>
      <c r="O42" s="36">
        <f>M42+N42</f>
        <v>150000</v>
      </c>
      <c r="P42" s="20">
        <v>150000</v>
      </c>
      <c r="Q42" s="20">
        <f t="shared" si="6"/>
        <v>0</v>
      </c>
      <c r="R42" s="20">
        <f t="shared" si="3"/>
        <v>100</v>
      </c>
    </row>
    <row r="43" spans="1:18" s="3" customFormat="1" ht="12.75">
      <c r="A43" s="34" t="s">
        <v>370</v>
      </c>
      <c r="B43" s="42" t="s">
        <v>371</v>
      </c>
      <c r="C43" s="36"/>
      <c r="D43" s="36"/>
      <c r="E43" s="36"/>
      <c r="F43" s="36"/>
      <c r="G43" s="36"/>
      <c r="H43" s="36"/>
      <c r="I43" s="36"/>
      <c r="J43" s="36"/>
      <c r="K43" s="36"/>
      <c r="L43" s="36">
        <v>1912172</v>
      </c>
      <c r="M43" s="36">
        <f>K43+L43</f>
        <v>1912172</v>
      </c>
      <c r="N43" s="20"/>
      <c r="O43" s="20">
        <f t="shared" si="4"/>
        <v>1912172</v>
      </c>
      <c r="P43" s="20">
        <v>1912172</v>
      </c>
      <c r="Q43" s="20">
        <f t="shared" si="6"/>
        <v>0</v>
      </c>
      <c r="R43" s="20">
        <f t="shared" si="3"/>
        <v>100</v>
      </c>
    </row>
    <row r="44" spans="1:18" ht="25.5">
      <c r="A44" s="34" t="s">
        <v>332</v>
      </c>
      <c r="B44" s="35" t="s">
        <v>333</v>
      </c>
      <c r="C44" s="36"/>
      <c r="D44" s="36">
        <v>1000000</v>
      </c>
      <c r="E44" s="36">
        <f>C44+D44</f>
        <v>1000000</v>
      </c>
      <c r="F44" s="36"/>
      <c r="G44" s="36">
        <v>1000000</v>
      </c>
      <c r="H44" s="36"/>
      <c r="I44" s="20">
        <f aca="true" t="shared" si="13" ref="I44:I51">G44+H44</f>
        <v>1000000</v>
      </c>
      <c r="J44" s="20"/>
      <c r="K44" s="20">
        <f t="shared" si="5"/>
        <v>1000000</v>
      </c>
      <c r="L44" s="20"/>
      <c r="M44" s="20">
        <f>K44+L44</f>
        <v>1000000</v>
      </c>
      <c r="N44" s="20"/>
      <c r="O44" s="20">
        <f t="shared" si="4"/>
        <v>1000000</v>
      </c>
      <c r="P44" s="20">
        <v>1000000</v>
      </c>
      <c r="Q44" s="20">
        <f t="shared" si="6"/>
        <v>0</v>
      </c>
      <c r="R44" s="20">
        <f t="shared" si="3"/>
        <v>100</v>
      </c>
    </row>
    <row r="45" spans="1:18" ht="25.5">
      <c r="A45" s="34" t="s">
        <v>360</v>
      </c>
      <c r="B45" s="35" t="s">
        <v>364</v>
      </c>
      <c r="C45" s="36"/>
      <c r="D45" s="36"/>
      <c r="E45" s="36"/>
      <c r="F45" s="36"/>
      <c r="G45" s="36"/>
      <c r="H45" s="36"/>
      <c r="I45" s="20">
        <v>10000000</v>
      </c>
      <c r="J45" s="20"/>
      <c r="K45" s="20">
        <f t="shared" si="5"/>
        <v>10000000</v>
      </c>
      <c r="L45" s="20"/>
      <c r="M45" s="20">
        <f aca="true" t="shared" si="14" ref="M45:M51">K45+L45</f>
        <v>10000000</v>
      </c>
      <c r="N45" s="20"/>
      <c r="O45" s="20">
        <f t="shared" si="4"/>
        <v>10000000</v>
      </c>
      <c r="P45" s="20">
        <v>2209078</v>
      </c>
      <c r="Q45" s="20">
        <f t="shared" si="6"/>
        <v>-7790922</v>
      </c>
      <c r="R45" s="20">
        <f t="shared" si="3"/>
        <v>22.09078</v>
      </c>
    </row>
    <row r="46" spans="1:18" ht="25.5">
      <c r="A46" s="17" t="s">
        <v>334</v>
      </c>
      <c r="B46" s="16" t="s">
        <v>271</v>
      </c>
      <c r="C46" s="19">
        <v>228000</v>
      </c>
      <c r="D46" s="19"/>
      <c r="E46" s="19">
        <f>C46+D46</f>
        <v>228000</v>
      </c>
      <c r="F46" s="19"/>
      <c r="G46" s="19">
        <v>228000</v>
      </c>
      <c r="H46" s="19"/>
      <c r="I46" s="20">
        <f t="shared" si="13"/>
        <v>228000</v>
      </c>
      <c r="J46" s="20"/>
      <c r="K46" s="20">
        <f t="shared" si="5"/>
        <v>228000</v>
      </c>
      <c r="L46" s="20"/>
      <c r="M46" s="20">
        <f t="shared" si="14"/>
        <v>228000</v>
      </c>
      <c r="N46" s="20">
        <v>10000</v>
      </c>
      <c r="O46" s="20">
        <f t="shared" si="4"/>
        <v>238000</v>
      </c>
      <c r="P46" s="20">
        <v>238000</v>
      </c>
      <c r="Q46" s="20">
        <f t="shared" si="6"/>
        <v>0</v>
      </c>
      <c r="R46" s="20">
        <f t="shared" si="3"/>
        <v>100</v>
      </c>
    </row>
    <row r="47" spans="1:18" ht="38.25">
      <c r="A47" s="17" t="s">
        <v>335</v>
      </c>
      <c r="B47" s="16" t="s">
        <v>272</v>
      </c>
      <c r="C47" s="19">
        <v>2213474</v>
      </c>
      <c r="D47" s="19"/>
      <c r="E47" s="19">
        <f>C47+D47</f>
        <v>2213474</v>
      </c>
      <c r="F47" s="19">
        <v>13959</v>
      </c>
      <c r="G47" s="19">
        <f>E47+F47</f>
        <v>2227433</v>
      </c>
      <c r="H47" s="19"/>
      <c r="I47" s="20">
        <v>2519766</v>
      </c>
      <c r="J47" s="20"/>
      <c r="K47" s="20">
        <f t="shared" si="5"/>
        <v>2519766</v>
      </c>
      <c r="L47" s="20"/>
      <c r="M47" s="20">
        <f t="shared" si="14"/>
        <v>2519766</v>
      </c>
      <c r="N47" s="20"/>
      <c r="O47" s="20">
        <f t="shared" si="4"/>
        <v>2519766</v>
      </c>
      <c r="P47" s="20">
        <v>2519766</v>
      </c>
      <c r="Q47" s="20">
        <f t="shared" si="6"/>
        <v>0</v>
      </c>
      <c r="R47" s="20">
        <f t="shared" si="3"/>
        <v>100</v>
      </c>
    </row>
    <row r="48" spans="1:18" ht="38.25">
      <c r="A48" s="17" t="s">
        <v>336</v>
      </c>
      <c r="B48" s="16" t="s">
        <v>298</v>
      </c>
      <c r="C48" s="19"/>
      <c r="D48" s="19">
        <v>3500000</v>
      </c>
      <c r="E48" s="19">
        <f>C48+D48</f>
        <v>3500000</v>
      </c>
      <c r="F48" s="19"/>
      <c r="G48" s="19">
        <f>E48+F48</f>
        <v>3500000</v>
      </c>
      <c r="H48" s="19">
        <v>810000</v>
      </c>
      <c r="I48" s="20">
        <v>4360239</v>
      </c>
      <c r="J48" s="20"/>
      <c r="K48" s="20">
        <f t="shared" si="5"/>
        <v>4360239</v>
      </c>
      <c r="L48" s="20">
        <v>-284000</v>
      </c>
      <c r="M48" s="20">
        <f t="shared" si="14"/>
        <v>4076239</v>
      </c>
      <c r="N48" s="20">
        <v>1268500</v>
      </c>
      <c r="O48" s="20">
        <f t="shared" si="4"/>
        <v>5344739</v>
      </c>
      <c r="P48" s="20">
        <v>5344739</v>
      </c>
      <c r="Q48" s="20">
        <f t="shared" si="6"/>
        <v>0</v>
      </c>
      <c r="R48" s="20">
        <f t="shared" si="3"/>
        <v>100</v>
      </c>
    </row>
    <row r="49" spans="1:18" ht="12.75">
      <c r="A49" s="17" t="s">
        <v>345</v>
      </c>
      <c r="B49" s="16" t="s">
        <v>346</v>
      </c>
      <c r="C49" s="19"/>
      <c r="D49" s="19"/>
      <c r="E49" s="19"/>
      <c r="F49" s="19"/>
      <c r="G49" s="19"/>
      <c r="H49" s="39">
        <v>6286225</v>
      </c>
      <c r="I49" s="20">
        <f t="shared" si="13"/>
        <v>6286225</v>
      </c>
      <c r="J49" s="28"/>
      <c r="K49" s="20">
        <f t="shared" si="5"/>
        <v>6286225</v>
      </c>
      <c r="L49" s="20"/>
      <c r="M49" s="20">
        <f t="shared" si="14"/>
        <v>6286225</v>
      </c>
      <c r="N49" s="20">
        <v>5051000</v>
      </c>
      <c r="O49" s="20">
        <f t="shared" si="4"/>
        <v>11337225</v>
      </c>
      <c r="P49" s="20">
        <v>11337225</v>
      </c>
      <c r="Q49" s="20">
        <f t="shared" si="6"/>
        <v>0</v>
      </c>
      <c r="R49" s="20">
        <f t="shared" si="3"/>
        <v>100</v>
      </c>
    </row>
    <row r="50" spans="1:18" ht="25.5">
      <c r="A50" s="17" t="s">
        <v>355</v>
      </c>
      <c r="B50" s="40" t="s">
        <v>354</v>
      </c>
      <c r="C50" s="19"/>
      <c r="D50" s="19"/>
      <c r="E50" s="19"/>
      <c r="F50" s="19"/>
      <c r="G50" s="19"/>
      <c r="H50" s="39"/>
      <c r="I50" s="20"/>
      <c r="J50" s="28">
        <v>47070.34</v>
      </c>
      <c r="K50" s="20">
        <v>47070.32</v>
      </c>
      <c r="L50" s="20"/>
      <c r="M50" s="20">
        <f t="shared" si="14"/>
        <v>47070.32</v>
      </c>
      <c r="N50" s="20"/>
      <c r="O50" s="20">
        <f t="shared" si="4"/>
        <v>47070.32</v>
      </c>
      <c r="P50" s="20">
        <v>47070.32</v>
      </c>
      <c r="Q50" s="20">
        <f t="shared" si="6"/>
        <v>0</v>
      </c>
      <c r="R50" s="20">
        <f t="shared" si="3"/>
        <v>100</v>
      </c>
    </row>
    <row r="51" spans="1:18" ht="38.25">
      <c r="A51" s="17" t="s">
        <v>356</v>
      </c>
      <c r="B51" s="16" t="s">
        <v>337</v>
      </c>
      <c r="C51" s="19"/>
      <c r="D51" s="19">
        <v>-142358.18</v>
      </c>
      <c r="E51" s="19">
        <f>C51+D51</f>
        <v>-142358.18</v>
      </c>
      <c r="F51" s="19"/>
      <c r="G51" s="19">
        <f>E51+F51</f>
        <v>-142358.18</v>
      </c>
      <c r="H51" s="19"/>
      <c r="I51" s="20">
        <f t="shared" si="13"/>
        <v>-142358.18</v>
      </c>
      <c r="J51" s="20"/>
      <c r="K51" s="20">
        <f t="shared" si="5"/>
        <v>-142358.18</v>
      </c>
      <c r="L51" s="20"/>
      <c r="M51" s="20">
        <f t="shared" si="14"/>
        <v>-142358.18</v>
      </c>
      <c r="N51" s="20"/>
      <c r="O51" s="20">
        <f t="shared" si="4"/>
        <v>-142358.18</v>
      </c>
      <c r="P51" s="20">
        <v>-142358.18</v>
      </c>
      <c r="Q51" s="20">
        <f t="shared" si="6"/>
        <v>0</v>
      </c>
      <c r="R51" s="20">
        <f t="shared" si="3"/>
        <v>100</v>
      </c>
    </row>
    <row r="52" spans="1:18" ht="12.75">
      <c r="A52" s="18"/>
      <c r="B52" s="21" t="s">
        <v>273</v>
      </c>
      <c r="C52" s="31">
        <f aca="true" t="shared" si="15" ref="C52:Q52">C7+C41</f>
        <v>127346374</v>
      </c>
      <c r="D52" s="31">
        <f t="shared" si="15"/>
        <v>4357641.82</v>
      </c>
      <c r="E52" s="31">
        <f t="shared" si="15"/>
        <v>131704015.82</v>
      </c>
      <c r="F52" s="31">
        <f t="shared" si="15"/>
        <v>281159</v>
      </c>
      <c r="G52" s="31">
        <f t="shared" si="15"/>
        <v>131985174.82</v>
      </c>
      <c r="H52" s="31">
        <f t="shared" si="15"/>
        <v>8134345</v>
      </c>
      <c r="I52" s="31">
        <f t="shared" si="15"/>
        <v>150462091.82</v>
      </c>
      <c r="J52" s="31">
        <f t="shared" si="15"/>
        <v>3809270.34</v>
      </c>
      <c r="K52" s="31">
        <f t="shared" si="15"/>
        <v>154271362.14</v>
      </c>
      <c r="L52" s="31">
        <f t="shared" si="15"/>
        <v>1718172</v>
      </c>
      <c r="M52" s="31">
        <f t="shared" si="15"/>
        <v>155989534.14</v>
      </c>
      <c r="N52" s="31">
        <f t="shared" si="15"/>
        <v>6200258</v>
      </c>
      <c r="O52" s="31">
        <f t="shared" si="15"/>
        <v>162189792.14</v>
      </c>
      <c r="P52" s="31">
        <f t="shared" si="15"/>
        <v>156466979.87</v>
      </c>
      <c r="Q52" s="31">
        <f t="shared" si="15"/>
        <v>-5722812.269999995</v>
      </c>
      <c r="R52" s="20">
        <f t="shared" si="3"/>
        <v>96.4715336307601</v>
      </c>
    </row>
    <row r="53" spans="1:9" ht="12.75">
      <c r="A53" s="4"/>
      <c r="B53" s="4"/>
      <c r="C53" s="4"/>
      <c r="H53" s="32"/>
      <c r="I53" s="32"/>
    </row>
  </sheetData>
  <sheetProtection/>
  <mergeCells count="3">
    <mergeCell ref="B2:G2"/>
    <mergeCell ref="A3:G3"/>
    <mergeCell ref="A1:P1"/>
  </mergeCells>
  <printOptions/>
  <pageMargins left="0.7" right="0.7" top="0.75" bottom="0.75" header="0.3" footer="0.3"/>
  <pageSetup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9"/>
  <sheetViews>
    <sheetView view="pageBreakPreview" zoomScaleSheetLayoutView="100" zoomScalePageLayoutView="0" workbookViewId="0" topLeftCell="A1">
      <selection activeCell="AQ5" sqref="AQ5"/>
    </sheetView>
  </sheetViews>
  <sheetFormatPr defaultColWidth="9.140625" defaultRowHeight="12.75"/>
  <cols>
    <col min="1" max="1" width="50.57421875" style="0" customWidth="1"/>
    <col min="2" max="2" width="5.57421875" style="0" customWidth="1"/>
    <col min="3" max="3" width="3.57421875" style="0" customWidth="1"/>
    <col min="4" max="4" width="4.57421875" style="0" customWidth="1"/>
    <col min="5" max="5" width="9.57421875" style="0" hidden="1" customWidth="1"/>
    <col min="6" max="7" width="4.57421875" style="0" hidden="1" customWidth="1"/>
    <col min="8" max="8" width="7.421875" style="0" hidden="1" customWidth="1"/>
    <col min="9" max="9" width="10.8515625" style="0" hidden="1" customWidth="1"/>
    <col min="10" max="24" width="21.57421875" style="0" hidden="1" customWidth="1"/>
    <col min="25" max="29" width="15.57421875" style="0" hidden="1" customWidth="1"/>
    <col min="30" max="30" width="4.57421875" style="0" hidden="1" customWidth="1"/>
    <col min="31" max="31" width="3.00390625" style="0" hidden="1" customWidth="1"/>
    <col min="32" max="32" width="4.57421875" style="0" hidden="1" customWidth="1"/>
    <col min="33" max="38" width="15.57421875" style="0" hidden="1" customWidth="1"/>
    <col min="39" max="39" width="18.57421875" style="0" customWidth="1"/>
    <col min="40" max="40" width="18.28125" style="0" customWidth="1"/>
    <col min="41" max="41" width="15.57421875" style="0" hidden="1" customWidth="1"/>
  </cols>
  <sheetData>
    <row r="1" spans="1:40" ht="15" customHeight="1">
      <c r="A1" s="183" t="s">
        <v>465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1"/>
      <c r="AL1" s="241"/>
      <c r="AM1" s="241"/>
      <c r="AN1" s="241"/>
    </row>
    <row r="2" spans="1:40" ht="12.75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</row>
    <row r="3" spans="1:40" ht="12.75">
      <c r="A3" s="241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1"/>
      <c r="AM3" s="241"/>
      <c r="AN3" s="241"/>
    </row>
    <row r="4" spans="1:40" ht="12.75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</row>
    <row r="5" spans="1:31" ht="31.5" customHeight="1">
      <c r="A5" s="186" t="s">
        <v>297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</row>
    <row r="6" spans="1:25" ht="12.75">
      <c r="A6" s="5"/>
      <c r="B6" s="5"/>
      <c r="C6" s="5"/>
      <c r="D6" s="5"/>
      <c r="E6" s="5"/>
      <c r="F6" s="5"/>
      <c r="G6" s="5"/>
      <c r="H6" s="5"/>
      <c r="I6" s="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</row>
    <row r="7" spans="1:41" ht="12.75" customHeight="1">
      <c r="A7" s="58"/>
      <c r="B7" s="59"/>
      <c r="C7" s="59"/>
      <c r="D7" s="59"/>
      <c r="E7" s="59"/>
      <c r="F7" s="59"/>
      <c r="G7" s="59"/>
      <c r="H7" s="59"/>
      <c r="I7" s="59"/>
      <c r="J7" s="187" t="s">
        <v>131</v>
      </c>
      <c r="K7" s="187" t="s">
        <v>132</v>
      </c>
      <c r="L7" s="187" t="s">
        <v>133</v>
      </c>
      <c r="M7" s="187" t="s">
        <v>134</v>
      </c>
      <c r="N7" s="187" t="s">
        <v>135</v>
      </c>
      <c r="O7" s="187" t="s">
        <v>136</v>
      </c>
      <c r="P7" s="187" t="s">
        <v>137</v>
      </c>
      <c r="Q7" s="187" t="s">
        <v>138</v>
      </c>
      <c r="R7" s="187" t="s">
        <v>139</v>
      </c>
      <c r="S7" s="187" t="s">
        <v>140</v>
      </c>
      <c r="T7" s="187" t="s">
        <v>141</v>
      </c>
      <c r="U7" s="187" t="s">
        <v>142</v>
      </c>
      <c r="V7" s="187" t="s">
        <v>143</v>
      </c>
      <c r="W7" s="187" t="s">
        <v>144</v>
      </c>
      <c r="X7" s="187" t="s">
        <v>145</v>
      </c>
      <c r="Y7" s="187" t="s">
        <v>146</v>
      </c>
      <c r="Z7" s="190" t="s">
        <v>290</v>
      </c>
      <c r="AA7" s="193" t="s">
        <v>277</v>
      </c>
      <c r="AB7" s="193" t="s">
        <v>275</v>
      </c>
      <c r="AC7" s="193" t="s">
        <v>276</v>
      </c>
      <c r="AD7" s="196" t="s">
        <v>292</v>
      </c>
      <c r="AE7" s="196" t="s">
        <v>347</v>
      </c>
      <c r="AF7" s="196" t="s">
        <v>292</v>
      </c>
      <c r="AG7" s="196" t="s">
        <v>352</v>
      </c>
      <c r="AH7" s="193" t="s">
        <v>292</v>
      </c>
      <c r="AI7" s="196" t="s">
        <v>357</v>
      </c>
      <c r="AJ7" s="196" t="s">
        <v>339</v>
      </c>
      <c r="AK7" s="196" t="s">
        <v>367</v>
      </c>
      <c r="AL7" s="196" t="s">
        <v>373</v>
      </c>
      <c r="AM7" s="196" t="s">
        <v>389</v>
      </c>
      <c r="AN7" s="196" t="s">
        <v>390</v>
      </c>
      <c r="AO7" s="196"/>
    </row>
    <row r="8" spans="1:41" ht="15.75">
      <c r="A8" s="60" t="s">
        <v>15</v>
      </c>
      <c r="B8" s="61" t="s">
        <v>36</v>
      </c>
      <c r="C8" s="61" t="s">
        <v>33</v>
      </c>
      <c r="D8" s="61" t="s">
        <v>37</v>
      </c>
      <c r="E8" s="61" t="s">
        <v>38</v>
      </c>
      <c r="F8" s="61" t="s">
        <v>39</v>
      </c>
      <c r="G8" s="61" t="s">
        <v>40</v>
      </c>
      <c r="H8" s="61" t="s">
        <v>147</v>
      </c>
      <c r="I8" s="61" t="s">
        <v>148</v>
      </c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91"/>
      <c r="AA8" s="194"/>
      <c r="AB8" s="194"/>
      <c r="AC8" s="194"/>
      <c r="AD8" s="197"/>
      <c r="AE8" s="197"/>
      <c r="AF8" s="197"/>
      <c r="AG8" s="197"/>
      <c r="AH8" s="194"/>
      <c r="AI8" s="197"/>
      <c r="AJ8" s="197"/>
      <c r="AK8" s="197"/>
      <c r="AL8" s="197"/>
      <c r="AM8" s="197"/>
      <c r="AN8" s="197"/>
      <c r="AO8" s="197"/>
    </row>
    <row r="9" spans="1:41" ht="12.75" customHeight="1">
      <c r="A9" s="62"/>
      <c r="B9" s="63"/>
      <c r="C9" s="63"/>
      <c r="D9" s="63"/>
      <c r="E9" s="63"/>
      <c r="F9" s="63"/>
      <c r="G9" s="63"/>
      <c r="H9" s="63"/>
      <c r="I9" s="63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92"/>
      <c r="AA9" s="195"/>
      <c r="AB9" s="195"/>
      <c r="AC9" s="195"/>
      <c r="AD9" s="198"/>
      <c r="AE9" s="198"/>
      <c r="AF9" s="198"/>
      <c r="AG9" s="198"/>
      <c r="AH9" s="195"/>
      <c r="AI9" s="198"/>
      <c r="AJ9" s="198"/>
      <c r="AK9" s="198"/>
      <c r="AL9" s="198"/>
      <c r="AM9" s="198"/>
      <c r="AN9" s="198"/>
      <c r="AO9" s="198"/>
    </row>
    <row r="10" spans="1:41" ht="15.75">
      <c r="A10" s="65" t="s">
        <v>204</v>
      </c>
      <c r="B10" s="66">
        <v>803</v>
      </c>
      <c r="C10" s="67" t="s">
        <v>34</v>
      </c>
      <c r="D10" s="67" t="s">
        <v>206</v>
      </c>
      <c r="E10" s="66"/>
      <c r="F10" s="66"/>
      <c r="G10" s="66"/>
      <c r="H10" s="66"/>
      <c r="I10" s="66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9">
        <f aca="true" t="shared" si="0" ref="Y10:AO10">Y11+Y15+Y32+Y71</f>
        <v>72565871.13</v>
      </c>
      <c r="Z10" s="69">
        <f t="shared" si="0"/>
        <v>16276286.880000003</v>
      </c>
      <c r="AA10" s="69">
        <f t="shared" si="0"/>
        <v>24587510.029999994</v>
      </c>
      <c r="AB10" s="69">
        <f t="shared" si="0"/>
        <v>16618390.52</v>
      </c>
      <c r="AC10" s="69">
        <f t="shared" si="0"/>
        <v>15793062.7</v>
      </c>
      <c r="AD10" s="69">
        <f t="shared" si="0"/>
        <v>59076.70999999996</v>
      </c>
      <c r="AE10" s="69">
        <f t="shared" si="0"/>
        <v>74089447.83999999</v>
      </c>
      <c r="AF10" s="69">
        <f t="shared" si="0"/>
        <v>3429883</v>
      </c>
      <c r="AG10" s="69">
        <f t="shared" si="0"/>
        <v>77519330.83999999</v>
      </c>
      <c r="AH10" s="69">
        <f t="shared" si="0"/>
        <v>961456.34</v>
      </c>
      <c r="AI10" s="69">
        <f t="shared" si="0"/>
        <v>78925139.17999999</v>
      </c>
      <c r="AJ10" s="69">
        <f t="shared" si="0"/>
        <v>-2644219.2</v>
      </c>
      <c r="AK10" s="69">
        <f t="shared" si="0"/>
        <v>76280919.97999999</v>
      </c>
      <c r="AL10" s="69">
        <f t="shared" si="0"/>
        <v>5767738.77</v>
      </c>
      <c r="AM10" s="69">
        <f t="shared" si="0"/>
        <v>82048658.75</v>
      </c>
      <c r="AN10" s="69">
        <f>AN11+AN15+AN32+AN71</f>
        <v>70922151.2</v>
      </c>
      <c r="AO10" s="64">
        <f t="shared" si="0"/>
        <v>11126507.549999999</v>
      </c>
    </row>
    <row r="11" spans="1:41" ht="31.5" hidden="1">
      <c r="A11" s="65" t="s">
        <v>203</v>
      </c>
      <c r="B11" s="66">
        <v>803</v>
      </c>
      <c r="C11" s="67" t="s">
        <v>34</v>
      </c>
      <c r="D11" s="67" t="s">
        <v>35</v>
      </c>
      <c r="E11" s="66"/>
      <c r="F11" s="66"/>
      <c r="G11" s="66"/>
      <c r="H11" s="66"/>
      <c r="I11" s="66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9">
        <f aca="true" t="shared" si="1" ref="Y11:AH11">Y12</f>
        <v>2293540.48</v>
      </c>
      <c r="Z11" s="69">
        <f t="shared" si="1"/>
        <v>529278.5700000001</v>
      </c>
      <c r="AA11" s="69">
        <f t="shared" si="1"/>
        <v>529278.5700000001</v>
      </c>
      <c r="AB11" s="69">
        <f t="shared" si="1"/>
        <v>705704.77</v>
      </c>
      <c r="AC11" s="69">
        <f t="shared" si="1"/>
        <v>529278.5700000001</v>
      </c>
      <c r="AD11" s="69">
        <f t="shared" si="1"/>
        <v>0</v>
      </c>
      <c r="AE11" s="69">
        <f t="shared" si="1"/>
        <v>2293540.48</v>
      </c>
      <c r="AF11" s="69">
        <f t="shared" si="1"/>
        <v>0</v>
      </c>
      <c r="AG11" s="69">
        <f t="shared" si="1"/>
        <v>2293540.48</v>
      </c>
      <c r="AH11" s="69">
        <f t="shared" si="1"/>
        <v>0</v>
      </c>
      <c r="AI11" s="69">
        <f aca="true" t="shared" si="2" ref="AI11:AO11">AI12</f>
        <v>2293540.48</v>
      </c>
      <c r="AJ11" s="69">
        <f t="shared" si="2"/>
        <v>100000</v>
      </c>
      <c r="AK11" s="69">
        <f t="shared" si="2"/>
        <v>2393540.48</v>
      </c>
      <c r="AL11" s="69">
        <f t="shared" si="2"/>
        <v>171600</v>
      </c>
      <c r="AM11" s="69">
        <f t="shared" si="2"/>
        <v>2565140.48</v>
      </c>
      <c r="AN11" s="69">
        <f t="shared" si="2"/>
        <v>2379392.44</v>
      </c>
      <c r="AO11" s="64">
        <f t="shared" si="2"/>
        <v>185748.04000000004</v>
      </c>
    </row>
    <row r="12" spans="1:41" ht="15.75" hidden="1">
      <c r="A12" s="65" t="s">
        <v>240</v>
      </c>
      <c r="B12" s="66">
        <v>803</v>
      </c>
      <c r="C12" s="67" t="s">
        <v>34</v>
      </c>
      <c r="D12" s="67" t="s">
        <v>35</v>
      </c>
      <c r="E12" s="67" t="s">
        <v>149</v>
      </c>
      <c r="F12" s="66"/>
      <c r="G12" s="66"/>
      <c r="H12" s="66"/>
      <c r="I12" s="66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9">
        <f>Y13+Y14</f>
        <v>2293540.48</v>
      </c>
      <c r="Z12" s="69">
        <f aca="true" t="shared" si="3" ref="Z12:AG12">Z13+Z14</f>
        <v>529278.5700000001</v>
      </c>
      <c r="AA12" s="69">
        <f t="shared" si="3"/>
        <v>529278.5700000001</v>
      </c>
      <c r="AB12" s="69">
        <f t="shared" si="3"/>
        <v>705704.77</v>
      </c>
      <c r="AC12" s="69">
        <f t="shared" si="3"/>
        <v>529278.5700000001</v>
      </c>
      <c r="AD12" s="69">
        <f t="shared" si="3"/>
        <v>0</v>
      </c>
      <c r="AE12" s="69">
        <f t="shared" si="3"/>
        <v>2293540.48</v>
      </c>
      <c r="AF12" s="69">
        <f t="shared" si="3"/>
        <v>0</v>
      </c>
      <c r="AG12" s="69">
        <f t="shared" si="3"/>
        <v>2293540.48</v>
      </c>
      <c r="AH12" s="70"/>
      <c r="AI12" s="71">
        <f aca="true" t="shared" si="4" ref="AI12:AN12">SUM(AI13:AI14)</f>
        <v>2293540.48</v>
      </c>
      <c r="AJ12" s="71">
        <f t="shared" si="4"/>
        <v>100000</v>
      </c>
      <c r="AK12" s="71">
        <f t="shared" si="4"/>
        <v>2393540.48</v>
      </c>
      <c r="AL12" s="71">
        <f t="shared" si="4"/>
        <v>171600</v>
      </c>
      <c r="AM12" s="71">
        <f t="shared" si="4"/>
        <v>2565140.48</v>
      </c>
      <c r="AN12" s="71">
        <f t="shared" si="4"/>
        <v>2379392.44</v>
      </c>
      <c r="AO12" s="71">
        <f>AM12-AN12</f>
        <v>185748.04000000004</v>
      </c>
    </row>
    <row r="13" spans="1:41" ht="15.75" hidden="1">
      <c r="A13" s="43" t="s">
        <v>8</v>
      </c>
      <c r="B13" s="44" t="s">
        <v>7</v>
      </c>
      <c r="C13" s="44" t="s">
        <v>34</v>
      </c>
      <c r="D13" s="44" t="s">
        <v>35</v>
      </c>
      <c r="E13" s="44" t="s">
        <v>149</v>
      </c>
      <c r="F13" s="44" t="s">
        <v>90</v>
      </c>
      <c r="G13" s="44" t="s">
        <v>17</v>
      </c>
      <c r="H13" s="44"/>
      <c r="I13" s="44"/>
      <c r="J13" s="46">
        <v>1761551.83</v>
      </c>
      <c r="K13" s="46">
        <v>1761551.83</v>
      </c>
      <c r="L13" s="46">
        <v>1761551.83</v>
      </c>
      <c r="M13" s="46">
        <v>1761551.83</v>
      </c>
      <c r="N13" s="46"/>
      <c r="O13" s="46"/>
      <c r="P13" s="46"/>
      <c r="Q13" s="46"/>
      <c r="R13" s="46"/>
      <c r="S13" s="46"/>
      <c r="T13" s="46"/>
      <c r="U13" s="46"/>
      <c r="V13" s="46">
        <v>1761551.83</v>
      </c>
      <c r="W13" s="46">
        <v>1761551.83</v>
      </c>
      <c r="X13" s="46">
        <v>1761551.83</v>
      </c>
      <c r="Y13" s="46">
        <v>1761551.83</v>
      </c>
      <c r="Z13" s="71">
        <v>406511.96</v>
      </c>
      <c r="AA13" s="71">
        <v>406511.96</v>
      </c>
      <c r="AB13" s="71">
        <v>542015.95</v>
      </c>
      <c r="AC13" s="71">
        <v>406511.96</v>
      </c>
      <c r="AD13" s="71"/>
      <c r="AE13" s="72">
        <f>Y13+AD13</f>
        <v>1761551.83</v>
      </c>
      <c r="AF13" s="70"/>
      <c r="AG13" s="70">
        <f aca="true" t="shared" si="5" ref="AG13:AG70">AE13+AF13</f>
        <v>1761551.83</v>
      </c>
      <c r="AH13" s="70"/>
      <c r="AI13" s="71">
        <f aca="true" t="shared" si="6" ref="AI13:AI70">AG13+AH13</f>
        <v>1761551.83</v>
      </c>
      <c r="AJ13" s="71">
        <v>300000</v>
      </c>
      <c r="AK13" s="71">
        <f aca="true" t="shared" si="7" ref="AK13:AK70">AI13+AJ13</f>
        <v>2061551.83</v>
      </c>
      <c r="AL13" s="71">
        <v>171600</v>
      </c>
      <c r="AM13" s="71">
        <f aca="true" t="shared" si="8" ref="AM13:AM70">AK13+AL13</f>
        <v>2233151.83</v>
      </c>
      <c r="AN13" s="71">
        <v>2047403.79</v>
      </c>
      <c r="AO13" s="71">
        <f>AM13-AN13</f>
        <v>185748.04000000004</v>
      </c>
    </row>
    <row r="14" spans="1:41" ht="15.75" hidden="1">
      <c r="A14" s="43" t="s">
        <v>43</v>
      </c>
      <c r="B14" s="44" t="s">
        <v>7</v>
      </c>
      <c r="C14" s="44" t="s">
        <v>34</v>
      </c>
      <c r="D14" s="44" t="s">
        <v>35</v>
      </c>
      <c r="E14" s="44" t="s">
        <v>149</v>
      </c>
      <c r="F14" s="44" t="s">
        <v>90</v>
      </c>
      <c r="G14" s="44" t="s">
        <v>18</v>
      </c>
      <c r="H14" s="44"/>
      <c r="I14" s="44"/>
      <c r="J14" s="46">
        <v>531988.65</v>
      </c>
      <c r="K14" s="46">
        <v>531988.65</v>
      </c>
      <c r="L14" s="46">
        <v>531988.65</v>
      </c>
      <c r="M14" s="46">
        <v>531988.65</v>
      </c>
      <c r="N14" s="46"/>
      <c r="O14" s="46"/>
      <c r="P14" s="46"/>
      <c r="Q14" s="46"/>
      <c r="R14" s="46"/>
      <c r="S14" s="46"/>
      <c r="T14" s="46"/>
      <c r="U14" s="46"/>
      <c r="V14" s="46">
        <v>531988.65</v>
      </c>
      <c r="W14" s="46">
        <v>531988.65</v>
      </c>
      <c r="X14" s="46">
        <v>531988.65</v>
      </c>
      <c r="Y14" s="46">
        <v>531988.65</v>
      </c>
      <c r="Z14" s="71">
        <v>122766.61</v>
      </c>
      <c r="AA14" s="71">
        <v>122766.61</v>
      </c>
      <c r="AB14" s="71">
        <v>163688.82</v>
      </c>
      <c r="AC14" s="71">
        <v>122766.61</v>
      </c>
      <c r="AD14" s="71"/>
      <c r="AE14" s="72">
        <f>Y14+AD14</f>
        <v>531988.65</v>
      </c>
      <c r="AF14" s="70"/>
      <c r="AG14" s="70">
        <f t="shared" si="5"/>
        <v>531988.65</v>
      </c>
      <c r="AH14" s="70"/>
      <c r="AI14" s="71">
        <f t="shared" si="6"/>
        <v>531988.65</v>
      </c>
      <c r="AJ14" s="71">
        <v>-200000</v>
      </c>
      <c r="AK14" s="71">
        <f t="shared" si="7"/>
        <v>331988.65</v>
      </c>
      <c r="AL14" s="71"/>
      <c r="AM14" s="71">
        <f t="shared" si="8"/>
        <v>331988.65</v>
      </c>
      <c r="AN14" s="71">
        <v>331988.65</v>
      </c>
      <c r="AO14" s="71">
        <f>AM14-AN14</f>
        <v>0</v>
      </c>
    </row>
    <row r="15" spans="1:41" ht="31.5" hidden="1">
      <c r="A15" s="43" t="s">
        <v>241</v>
      </c>
      <c r="B15" s="44" t="s">
        <v>7</v>
      </c>
      <c r="C15" s="44" t="s">
        <v>34</v>
      </c>
      <c r="D15" s="44" t="s">
        <v>44</v>
      </c>
      <c r="E15" s="44"/>
      <c r="F15" s="44"/>
      <c r="G15" s="44"/>
      <c r="H15" s="44"/>
      <c r="I15" s="44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>
        <f aca="true" t="shared" si="9" ref="Y15:AO15">Y16</f>
        <v>2837014.77</v>
      </c>
      <c r="Z15" s="46">
        <f t="shared" si="9"/>
        <v>887518.47</v>
      </c>
      <c r="AA15" s="46">
        <f t="shared" si="9"/>
        <v>902985.33</v>
      </c>
      <c r="AB15" s="46">
        <f t="shared" si="9"/>
        <v>468977.87</v>
      </c>
      <c r="AC15" s="46">
        <f t="shared" si="9"/>
        <v>577533.1000000001</v>
      </c>
      <c r="AD15" s="46">
        <f t="shared" si="9"/>
        <v>4900</v>
      </c>
      <c r="AE15" s="46">
        <f t="shared" si="9"/>
        <v>2841914.77</v>
      </c>
      <c r="AF15" s="46">
        <f t="shared" si="9"/>
        <v>0</v>
      </c>
      <c r="AG15" s="46">
        <f t="shared" si="9"/>
        <v>2841914.77</v>
      </c>
      <c r="AH15" s="46">
        <f t="shared" si="9"/>
        <v>0</v>
      </c>
      <c r="AI15" s="46">
        <f t="shared" si="9"/>
        <v>2841914.77</v>
      </c>
      <c r="AJ15" s="46">
        <f t="shared" si="9"/>
        <v>0</v>
      </c>
      <c r="AK15" s="46">
        <f t="shared" si="9"/>
        <v>2841914.77</v>
      </c>
      <c r="AL15" s="46">
        <f t="shared" si="9"/>
        <v>24896.339999999997</v>
      </c>
      <c r="AM15" s="46">
        <f t="shared" si="9"/>
        <v>2866811.1100000003</v>
      </c>
      <c r="AN15" s="46">
        <f t="shared" si="9"/>
        <v>2848714.85</v>
      </c>
      <c r="AO15" s="74">
        <f t="shared" si="9"/>
        <v>18096.259999999987</v>
      </c>
    </row>
    <row r="16" spans="1:41" s="3" customFormat="1" ht="31.5" hidden="1">
      <c r="A16" s="43" t="s">
        <v>242</v>
      </c>
      <c r="B16" s="44" t="s">
        <v>7</v>
      </c>
      <c r="C16" s="44" t="s">
        <v>34</v>
      </c>
      <c r="D16" s="44" t="s">
        <v>44</v>
      </c>
      <c r="E16" s="44" t="s">
        <v>150</v>
      </c>
      <c r="F16" s="44"/>
      <c r="G16" s="44"/>
      <c r="H16" s="44"/>
      <c r="I16" s="44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>
        <f>SUM(Y17:Y31)</f>
        <v>2837014.77</v>
      </c>
      <c r="Z16" s="46">
        <f aca="true" t="shared" si="10" ref="Z16:AK16">SUM(Z17:Z31)</f>
        <v>887518.47</v>
      </c>
      <c r="AA16" s="46">
        <f t="shared" si="10"/>
        <v>902985.33</v>
      </c>
      <c r="AB16" s="46">
        <f t="shared" si="10"/>
        <v>468977.87</v>
      </c>
      <c r="AC16" s="46">
        <f t="shared" si="10"/>
        <v>577533.1000000001</v>
      </c>
      <c r="AD16" s="46">
        <f t="shared" si="10"/>
        <v>4900</v>
      </c>
      <c r="AE16" s="46">
        <f t="shared" si="10"/>
        <v>2841914.77</v>
      </c>
      <c r="AF16" s="46">
        <f t="shared" si="10"/>
        <v>0</v>
      </c>
      <c r="AG16" s="46">
        <f t="shared" si="10"/>
        <v>2841914.77</v>
      </c>
      <c r="AH16" s="46">
        <f t="shared" si="10"/>
        <v>0</v>
      </c>
      <c r="AI16" s="46">
        <f t="shared" si="10"/>
        <v>2841914.77</v>
      </c>
      <c r="AJ16" s="46">
        <f t="shared" si="10"/>
        <v>0</v>
      </c>
      <c r="AK16" s="46">
        <f t="shared" si="10"/>
        <v>2841914.77</v>
      </c>
      <c r="AL16" s="46">
        <f>SUM(AL17:AL31)</f>
        <v>24896.339999999997</v>
      </c>
      <c r="AM16" s="46">
        <f>SUM(AM17:AM31)</f>
        <v>2866811.1100000003</v>
      </c>
      <c r="AN16" s="46">
        <f>SUM(AN17:AN31)</f>
        <v>2848714.85</v>
      </c>
      <c r="AO16" s="46">
        <f>SUM(AO17:AO31)</f>
        <v>18096.259999999987</v>
      </c>
    </row>
    <row r="17" spans="1:41" ht="15.75" hidden="1">
      <c r="A17" s="43" t="s">
        <v>8</v>
      </c>
      <c r="B17" s="44" t="s">
        <v>7</v>
      </c>
      <c r="C17" s="44" t="s">
        <v>34</v>
      </c>
      <c r="D17" s="44" t="s">
        <v>44</v>
      </c>
      <c r="E17" s="44" t="s">
        <v>150</v>
      </c>
      <c r="F17" s="44" t="s">
        <v>90</v>
      </c>
      <c r="G17" s="44" t="s">
        <v>17</v>
      </c>
      <c r="H17" s="44"/>
      <c r="I17" s="44"/>
      <c r="J17" s="46">
        <v>1499721.88</v>
      </c>
      <c r="K17" s="46">
        <v>1499721.88</v>
      </c>
      <c r="L17" s="46">
        <v>1499721.88</v>
      </c>
      <c r="M17" s="46">
        <v>1499721.88</v>
      </c>
      <c r="N17" s="46"/>
      <c r="O17" s="46"/>
      <c r="P17" s="46"/>
      <c r="Q17" s="46"/>
      <c r="R17" s="46"/>
      <c r="S17" s="46"/>
      <c r="T17" s="46"/>
      <c r="U17" s="46"/>
      <c r="V17" s="46">
        <v>1499721.88</v>
      </c>
      <c r="W17" s="46">
        <v>1499721.88</v>
      </c>
      <c r="X17" s="46">
        <v>1499721.88</v>
      </c>
      <c r="Y17" s="46">
        <f>SUM(Z17:AC17)</f>
        <v>1499721.88</v>
      </c>
      <c r="Z17" s="71">
        <v>374930.47</v>
      </c>
      <c r="AA17" s="71">
        <v>502701.57</v>
      </c>
      <c r="AB17" s="71">
        <v>294299.44</v>
      </c>
      <c r="AC17" s="71">
        <v>327790.4</v>
      </c>
      <c r="AD17" s="71"/>
      <c r="AE17" s="72">
        <f>Y17+AD17</f>
        <v>1499721.88</v>
      </c>
      <c r="AF17" s="70"/>
      <c r="AG17" s="70">
        <f t="shared" si="5"/>
        <v>1499721.88</v>
      </c>
      <c r="AH17" s="70"/>
      <c r="AI17" s="71">
        <f t="shared" si="6"/>
        <v>1499721.88</v>
      </c>
      <c r="AJ17" s="71"/>
      <c r="AK17" s="71">
        <f t="shared" si="7"/>
        <v>1499721.88</v>
      </c>
      <c r="AL17" s="71"/>
      <c r="AM17" s="71">
        <f t="shared" si="8"/>
        <v>1499721.88</v>
      </c>
      <c r="AN17" s="71">
        <v>1499721.88</v>
      </c>
      <c r="AO17" s="71">
        <f>AM17-AN17</f>
        <v>0</v>
      </c>
    </row>
    <row r="18" spans="1:41" ht="15.75" hidden="1">
      <c r="A18" s="43" t="s">
        <v>43</v>
      </c>
      <c r="B18" s="44" t="s">
        <v>7</v>
      </c>
      <c r="C18" s="44" t="s">
        <v>34</v>
      </c>
      <c r="D18" s="44" t="s">
        <v>44</v>
      </c>
      <c r="E18" s="44" t="s">
        <v>150</v>
      </c>
      <c r="F18" s="44" t="s">
        <v>90</v>
      </c>
      <c r="G18" s="44" t="s">
        <v>18</v>
      </c>
      <c r="H18" s="44"/>
      <c r="I18" s="44"/>
      <c r="J18" s="46">
        <v>452916</v>
      </c>
      <c r="K18" s="46">
        <v>452916</v>
      </c>
      <c r="L18" s="46">
        <v>452916</v>
      </c>
      <c r="M18" s="46">
        <v>452916</v>
      </c>
      <c r="N18" s="46"/>
      <c r="O18" s="46"/>
      <c r="P18" s="46"/>
      <c r="Q18" s="46"/>
      <c r="R18" s="46"/>
      <c r="S18" s="46"/>
      <c r="T18" s="46"/>
      <c r="U18" s="46"/>
      <c r="V18" s="46">
        <v>452916</v>
      </c>
      <c r="W18" s="46">
        <v>452916</v>
      </c>
      <c r="X18" s="46">
        <v>452916</v>
      </c>
      <c r="Y18" s="46">
        <f aca="true" t="shared" si="11" ref="Y18:Y31">SUM(Z18:AC18)</f>
        <v>452916</v>
      </c>
      <c r="Z18" s="71">
        <v>113229</v>
      </c>
      <c r="AA18" s="71">
        <v>151815.87</v>
      </c>
      <c r="AB18" s="71">
        <v>88878.43</v>
      </c>
      <c r="AC18" s="71">
        <v>98992.7</v>
      </c>
      <c r="AD18" s="71"/>
      <c r="AE18" s="72">
        <f aca="true" t="shared" si="12" ref="AE18:AE80">Y18+AD18</f>
        <v>452916</v>
      </c>
      <c r="AF18" s="70"/>
      <c r="AG18" s="70">
        <f t="shared" si="5"/>
        <v>452916</v>
      </c>
      <c r="AH18" s="70"/>
      <c r="AI18" s="71">
        <f t="shared" si="6"/>
        <v>452916</v>
      </c>
      <c r="AJ18" s="71"/>
      <c r="AK18" s="71">
        <f t="shared" si="7"/>
        <v>452916</v>
      </c>
      <c r="AL18" s="71"/>
      <c r="AM18" s="71">
        <f t="shared" si="8"/>
        <v>452916</v>
      </c>
      <c r="AN18" s="71">
        <v>452916</v>
      </c>
      <c r="AO18" s="71">
        <f aca="true" t="shared" si="13" ref="AO18:AO31">AM18-AN18</f>
        <v>0</v>
      </c>
    </row>
    <row r="19" spans="1:41" ht="31.5" hidden="1">
      <c r="A19" s="43" t="s">
        <v>151</v>
      </c>
      <c r="B19" s="44" t="s">
        <v>7</v>
      </c>
      <c r="C19" s="44" t="s">
        <v>34</v>
      </c>
      <c r="D19" s="44" t="s">
        <v>44</v>
      </c>
      <c r="E19" s="44" t="s">
        <v>150</v>
      </c>
      <c r="F19" s="44" t="s">
        <v>91</v>
      </c>
      <c r="G19" s="44" t="s">
        <v>19</v>
      </c>
      <c r="H19" s="44" t="s">
        <v>64</v>
      </c>
      <c r="I19" s="44"/>
      <c r="J19" s="46"/>
      <c r="K19" s="46"/>
      <c r="L19" s="46"/>
      <c r="M19" s="46"/>
      <c r="N19" s="46"/>
      <c r="O19" s="46"/>
      <c r="P19" s="46">
        <v>100000</v>
      </c>
      <c r="Q19" s="46">
        <v>100000</v>
      </c>
      <c r="R19" s="46">
        <v>100000</v>
      </c>
      <c r="S19" s="46"/>
      <c r="T19" s="46"/>
      <c r="U19" s="46"/>
      <c r="V19" s="46">
        <v>100000</v>
      </c>
      <c r="W19" s="46">
        <v>100000</v>
      </c>
      <c r="X19" s="46">
        <v>100000</v>
      </c>
      <c r="Y19" s="46">
        <f t="shared" si="11"/>
        <v>209600</v>
      </c>
      <c r="Z19" s="71">
        <v>82000</v>
      </c>
      <c r="AA19" s="71">
        <v>127600</v>
      </c>
      <c r="AB19" s="71"/>
      <c r="AC19" s="71"/>
      <c r="AD19" s="71"/>
      <c r="AE19" s="72">
        <f t="shared" si="12"/>
        <v>209600</v>
      </c>
      <c r="AF19" s="70"/>
      <c r="AG19" s="70">
        <f t="shared" si="5"/>
        <v>209600</v>
      </c>
      <c r="AH19" s="70"/>
      <c r="AI19" s="71">
        <f t="shared" si="6"/>
        <v>209600</v>
      </c>
      <c r="AJ19" s="71">
        <v>-53949</v>
      </c>
      <c r="AK19" s="71">
        <f t="shared" si="7"/>
        <v>155651</v>
      </c>
      <c r="AL19" s="71">
        <v>20000.6</v>
      </c>
      <c r="AM19" s="71">
        <f t="shared" si="8"/>
        <v>175651.6</v>
      </c>
      <c r="AN19" s="71">
        <v>175651.6</v>
      </c>
      <c r="AO19" s="71">
        <f t="shared" si="13"/>
        <v>0</v>
      </c>
    </row>
    <row r="20" spans="1:41" ht="15.75" hidden="1">
      <c r="A20" s="43" t="s">
        <v>9</v>
      </c>
      <c r="B20" s="44" t="s">
        <v>7</v>
      </c>
      <c r="C20" s="44" t="s">
        <v>34</v>
      </c>
      <c r="D20" s="44" t="s">
        <v>44</v>
      </c>
      <c r="E20" s="44" t="s">
        <v>150</v>
      </c>
      <c r="F20" s="44" t="s">
        <v>91</v>
      </c>
      <c r="G20" s="44" t="s">
        <v>19</v>
      </c>
      <c r="H20" s="44" t="s">
        <v>69</v>
      </c>
      <c r="I20" s="44"/>
      <c r="J20" s="46"/>
      <c r="K20" s="46"/>
      <c r="L20" s="46"/>
      <c r="M20" s="46"/>
      <c r="N20" s="46"/>
      <c r="O20" s="46"/>
      <c r="P20" s="46">
        <v>10000</v>
      </c>
      <c r="Q20" s="46">
        <v>10000</v>
      </c>
      <c r="R20" s="46">
        <v>10000</v>
      </c>
      <c r="S20" s="46"/>
      <c r="T20" s="46"/>
      <c r="U20" s="46"/>
      <c r="V20" s="46">
        <v>10000</v>
      </c>
      <c r="W20" s="46">
        <v>10000</v>
      </c>
      <c r="X20" s="46">
        <v>10000</v>
      </c>
      <c r="Y20" s="46">
        <f t="shared" si="11"/>
        <v>80000</v>
      </c>
      <c r="Z20" s="71">
        <v>80000</v>
      </c>
      <c r="AA20" s="71"/>
      <c r="AB20" s="71">
        <v>0</v>
      </c>
      <c r="AC20" s="71"/>
      <c r="AD20" s="71">
        <v>-19346</v>
      </c>
      <c r="AE20" s="72">
        <f t="shared" si="12"/>
        <v>60654</v>
      </c>
      <c r="AF20" s="70"/>
      <c r="AG20" s="70">
        <f t="shared" si="5"/>
        <v>60654</v>
      </c>
      <c r="AH20" s="70"/>
      <c r="AI20" s="71">
        <f t="shared" si="6"/>
        <v>60654</v>
      </c>
      <c r="AJ20" s="71">
        <v>53949</v>
      </c>
      <c r="AK20" s="71">
        <f t="shared" si="7"/>
        <v>114603</v>
      </c>
      <c r="AL20" s="71"/>
      <c r="AM20" s="71">
        <f t="shared" si="8"/>
        <v>114603</v>
      </c>
      <c r="AN20" s="71">
        <v>114513</v>
      </c>
      <c r="AO20" s="71">
        <f t="shared" si="13"/>
        <v>90</v>
      </c>
    </row>
    <row r="21" spans="1:41" ht="15.75" hidden="1">
      <c r="A21" s="43" t="s">
        <v>45</v>
      </c>
      <c r="B21" s="44" t="s">
        <v>7</v>
      </c>
      <c r="C21" s="44" t="s">
        <v>34</v>
      </c>
      <c r="D21" s="44" t="s">
        <v>44</v>
      </c>
      <c r="E21" s="44" t="s">
        <v>150</v>
      </c>
      <c r="F21" s="44" t="s">
        <v>94</v>
      </c>
      <c r="G21" s="44" t="s">
        <v>20</v>
      </c>
      <c r="H21" s="44"/>
      <c r="I21" s="44"/>
      <c r="J21" s="46"/>
      <c r="K21" s="46"/>
      <c r="L21" s="46"/>
      <c r="M21" s="46"/>
      <c r="N21" s="46"/>
      <c r="O21" s="46"/>
      <c r="P21" s="46">
        <v>72100</v>
      </c>
      <c r="Q21" s="46">
        <v>76570.2</v>
      </c>
      <c r="R21" s="46">
        <v>81317.55</v>
      </c>
      <c r="S21" s="46"/>
      <c r="T21" s="46"/>
      <c r="U21" s="46"/>
      <c r="V21" s="46">
        <v>72100</v>
      </c>
      <c r="W21" s="46">
        <v>76570.2</v>
      </c>
      <c r="X21" s="46">
        <v>81317.55</v>
      </c>
      <c r="Y21" s="46">
        <f t="shared" si="11"/>
        <v>72100</v>
      </c>
      <c r="Z21" s="71">
        <v>18000</v>
      </c>
      <c r="AA21" s="71">
        <v>18100</v>
      </c>
      <c r="AB21" s="71">
        <v>18000</v>
      </c>
      <c r="AC21" s="71">
        <v>18000</v>
      </c>
      <c r="AD21" s="71"/>
      <c r="AE21" s="72">
        <f t="shared" si="12"/>
        <v>72100</v>
      </c>
      <c r="AF21" s="70"/>
      <c r="AG21" s="70">
        <f t="shared" si="5"/>
        <v>72100</v>
      </c>
      <c r="AH21" s="70"/>
      <c r="AI21" s="71">
        <f t="shared" si="6"/>
        <v>72100</v>
      </c>
      <c r="AJ21" s="71"/>
      <c r="AK21" s="71">
        <f t="shared" si="7"/>
        <v>72100</v>
      </c>
      <c r="AL21" s="71">
        <v>-50347</v>
      </c>
      <c r="AM21" s="71">
        <f t="shared" si="8"/>
        <v>21753</v>
      </c>
      <c r="AN21" s="71">
        <v>21107.08</v>
      </c>
      <c r="AO21" s="71">
        <f t="shared" si="13"/>
        <v>645.9199999999983</v>
      </c>
    </row>
    <row r="22" spans="1:41" ht="15.75" hidden="1">
      <c r="A22" s="43" t="s">
        <v>11</v>
      </c>
      <c r="B22" s="44" t="s">
        <v>7</v>
      </c>
      <c r="C22" s="44" t="s">
        <v>34</v>
      </c>
      <c r="D22" s="44" t="s">
        <v>44</v>
      </c>
      <c r="E22" s="44" t="s">
        <v>150</v>
      </c>
      <c r="F22" s="44" t="s">
        <v>94</v>
      </c>
      <c r="G22" s="44" t="s">
        <v>23</v>
      </c>
      <c r="H22" s="44" t="s">
        <v>85</v>
      </c>
      <c r="I22" s="44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71"/>
      <c r="AA22" s="71"/>
      <c r="AB22" s="71"/>
      <c r="AC22" s="71"/>
      <c r="AD22" s="71">
        <v>24496</v>
      </c>
      <c r="AE22" s="72">
        <f t="shared" si="12"/>
        <v>24496</v>
      </c>
      <c r="AF22" s="70"/>
      <c r="AG22" s="70">
        <f t="shared" si="5"/>
        <v>24496</v>
      </c>
      <c r="AH22" s="70"/>
      <c r="AI22" s="71">
        <f t="shared" si="6"/>
        <v>24496</v>
      </c>
      <c r="AJ22" s="71"/>
      <c r="AK22" s="71">
        <v>44496</v>
      </c>
      <c r="AL22" s="71">
        <v>-30230</v>
      </c>
      <c r="AM22" s="71">
        <f t="shared" si="8"/>
        <v>14266</v>
      </c>
      <c r="AN22" s="71">
        <v>12076</v>
      </c>
      <c r="AO22" s="71">
        <f t="shared" si="13"/>
        <v>2190</v>
      </c>
    </row>
    <row r="23" spans="1:41" ht="15.75" hidden="1">
      <c r="A23" s="43" t="s">
        <v>12</v>
      </c>
      <c r="B23" s="44" t="s">
        <v>7</v>
      </c>
      <c r="C23" s="44" t="s">
        <v>34</v>
      </c>
      <c r="D23" s="44" t="s">
        <v>87</v>
      </c>
      <c r="E23" s="44" t="s">
        <v>150</v>
      </c>
      <c r="F23" s="44" t="s">
        <v>94</v>
      </c>
      <c r="G23" s="44" t="s">
        <v>24</v>
      </c>
      <c r="H23" s="44" t="s">
        <v>68</v>
      </c>
      <c r="I23" s="44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71"/>
      <c r="AA23" s="71">
        <v>19591</v>
      </c>
      <c r="AB23" s="71"/>
      <c r="AC23" s="71"/>
      <c r="AD23" s="71">
        <v>19591</v>
      </c>
      <c r="AE23" s="72">
        <f t="shared" si="12"/>
        <v>19591</v>
      </c>
      <c r="AF23" s="70"/>
      <c r="AG23" s="70">
        <f t="shared" si="5"/>
        <v>19591</v>
      </c>
      <c r="AH23" s="70"/>
      <c r="AI23" s="71">
        <f t="shared" si="6"/>
        <v>19591</v>
      </c>
      <c r="AJ23" s="71"/>
      <c r="AK23" s="71">
        <f t="shared" si="7"/>
        <v>19591</v>
      </c>
      <c r="AL23" s="71">
        <v>11230</v>
      </c>
      <c r="AM23" s="71">
        <v>30821</v>
      </c>
      <c r="AN23" s="71">
        <v>30619</v>
      </c>
      <c r="AO23" s="71">
        <f t="shared" si="13"/>
        <v>202</v>
      </c>
    </row>
    <row r="24" spans="1:41" ht="31.5" hidden="1">
      <c r="A24" s="43" t="s">
        <v>168</v>
      </c>
      <c r="B24" s="44" t="s">
        <v>7</v>
      </c>
      <c r="C24" s="44" t="s">
        <v>34</v>
      </c>
      <c r="D24" s="44" t="s">
        <v>44</v>
      </c>
      <c r="E24" s="44" t="s">
        <v>150</v>
      </c>
      <c r="F24" s="44" t="s">
        <v>92</v>
      </c>
      <c r="G24" s="44" t="s">
        <v>22</v>
      </c>
      <c r="H24" s="44" t="s">
        <v>79</v>
      </c>
      <c r="I24" s="4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>
        <f t="shared" si="11"/>
        <v>15376.89</v>
      </c>
      <c r="Z24" s="71"/>
      <c r="AA24" s="71">
        <v>15376.89</v>
      </c>
      <c r="AB24" s="71"/>
      <c r="AC24" s="71"/>
      <c r="AD24" s="71"/>
      <c r="AE24" s="72">
        <f t="shared" si="12"/>
        <v>15376.89</v>
      </c>
      <c r="AF24" s="70"/>
      <c r="AG24" s="70">
        <f t="shared" si="5"/>
        <v>15376.89</v>
      </c>
      <c r="AH24" s="70"/>
      <c r="AI24" s="71">
        <f t="shared" si="6"/>
        <v>15376.89</v>
      </c>
      <c r="AJ24" s="71"/>
      <c r="AK24" s="71">
        <f t="shared" si="7"/>
        <v>15376.89</v>
      </c>
      <c r="AL24" s="71">
        <v>19500</v>
      </c>
      <c r="AM24" s="71">
        <f t="shared" si="8"/>
        <v>34876.89</v>
      </c>
      <c r="AN24" s="71">
        <v>34819.29</v>
      </c>
      <c r="AO24" s="71">
        <f t="shared" si="13"/>
        <v>57.599999999998545</v>
      </c>
    </row>
    <row r="25" spans="1:41" ht="27" customHeight="1" hidden="1">
      <c r="A25" s="43" t="s">
        <v>153</v>
      </c>
      <c r="B25" s="44" t="s">
        <v>7</v>
      </c>
      <c r="C25" s="44" t="s">
        <v>34</v>
      </c>
      <c r="D25" s="44" t="s">
        <v>44</v>
      </c>
      <c r="E25" s="44" t="s">
        <v>150</v>
      </c>
      <c r="F25" s="44" t="s">
        <v>92</v>
      </c>
      <c r="G25" s="44" t="s">
        <v>22</v>
      </c>
      <c r="H25" s="44" t="s">
        <v>80</v>
      </c>
      <c r="I25" s="44"/>
      <c r="J25" s="46"/>
      <c r="K25" s="46"/>
      <c r="L25" s="46"/>
      <c r="M25" s="46"/>
      <c r="N25" s="46"/>
      <c r="O25" s="46"/>
      <c r="P25" s="46">
        <v>25000</v>
      </c>
      <c r="Q25" s="46">
        <v>25000</v>
      </c>
      <c r="R25" s="46">
        <v>25000</v>
      </c>
      <c r="S25" s="46"/>
      <c r="T25" s="46"/>
      <c r="U25" s="46"/>
      <c r="V25" s="46">
        <v>25000</v>
      </c>
      <c r="W25" s="46">
        <v>25000</v>
      </c>
      <c r="X25" s="46">
        <v>25000</v>
      </c>
      <c r="Y25" s="46">
        <f t="shared" si="11"/>
        <v>35000</v>
      </c>
      <c r="Z25" s="71">
        <v>35000</v>
      </c>
      <c r="AA25" s="71"/>
      <c r="AB25" s="71"/>
      <c r="AC25" s="71"/>
      <c r="AD25" s="71"/>
      <c r="AE25" s="72">
        <f t="shared" si="12"/>
        <v>35000</v>
      </c>
      <c r="AF25" s="70"/>
      <c r="AG25" s="70">
        <f t="shared" si="5"/>
        <v>35000</v>
      </c>
      <c r="AH25" s="70"/>
      <c r="AI25" s="71">
        <f t="shared" si="6"/>
        <v>35000</v>
      </c>
      <c r="AJ25" s="71"/>
      <c r="AK25" s="71">
        <f t="shared" si="7"/>
        <v>35000</v>
      </c>
      <c r="AL25" s="71"/>
      <c r="AM25" s="71">
        <f t="shared" si="8"/>
        <v>35000</v>
      </c>
      <c r="AN25" s="71">
        <v>35000</v>
      </c>
      <c r="AO25" s="71">
        <f t="shared" si="13"/>
        <v>0</v>
      </c>
    </row>
    <row r="26" spans="1:41" ht="15.75" hidden="1">
      <c r="A26" s="43" t="s">
        <v>154</v>
      </c>
      <c r="B26" s="44" t="s">
        <v>7</v>
      </c>
      <c r="C26" s="44" t="s">
        <v>34</v>
      </c>
      <c r="D26" s="44" t="s">
        <v>44</v>
      </c>
      <c r="E26" s="44" t="s">
        <v>150</v>
      </c>
      <c r="F26" s="44" t="s">
        <v>92</v>
      </c>
      <c r="G26" s="44" t="s">
        <v>22</v>
      </c>
      <c r="H26" s="44" t="s">
        <v>67</v>
      </c>
      <c r="I26" s="44"/>
      <c r="J26" s="46"/>
      <c r="K26" s="46"/>
      <c r="L26" s="46"/>
      <c r="M26" s="46"/>
      <c r="N26" s="46"/>
      <c r="O26" s="46"/>
      <c r="P26" s="46">
        <v>110200</v>
      </c>
      <c r="Q26" s="46">
        <v>110200</v>
      </c>
      <c r="R26" s="46">
        <v>110200</v>
      </c>
      <c r="S26" s="46"/>
      <c r="T26" s="46"/>
      <c r="U26" s="46"/>
      <c r="V26" s="46">
        <v>110200</v>
      </c>
      <c r="W26" s="46">
        <v>110200</v>
      </c>
      <c r="X26" s="46">
        <v>110200</v>
      </c>
      <c r="Y26" s="46">
        <f t="shared" si="11"/>
        <v>30000</v>
      </c>
      <c r="Z26" s="71">
        <v>5050</v>
      </c>
      <c r="AA26" s="71"/>
      <c r="AB26" s="71"/>
      <c r="AC26" s="71">
        <v>24950</v>
      </c>
      <c r="AD26" s="71"/>
      <c r="AE26" s="72">
        <f t="shared" si="12"/>
        <v>30000</v>
      </c>
      <c r="AF26" s="70"/>
      <c r="AG26" s="70">
        <f t="shared" si="5"/>
        <v>30000</v>
      </c>
      <c r="AH26" s="70"/>
      <c r="AI26" s="71">
        <f t="shared" si="6"/>
        <v>30000</v>
      </c>
      <c r="AJ26" s="71"/>
      <c r="AK26" s="71">
        <f t="shared" si="7"/>
        <v>30000</v>
      </c>
      <c r="AL26" s="71">
        <v>70003</v>
      </c>
      <c r="AM26" s="71">
        <f t="shared" si="8"/>
        <v>100003</v>
      </c>
      <c r="AN26" s="71">
        <v>94472</v>
      </c>
      <c r="AO26" s="71">
        <f t="shared" si="13"/>
        <v>5531</v>
      </c>
    </row>
    <row r="27" spans="1:41" ht="15.75" hidden="1">
      <c r="A27" s="43" t="s">
        <v>14</v>
      </c>
      <c r="B27" s="44" t="s">
        <v>7</v>
      </c>
      <c r="C27" s="44" t="s">
        <v>34</v>
      </c>
      <c r="D27" s="44" t="s">
        <v>44</v>
      </c>
      <c r="E27" s="44" t="s">
        <v>150</v>
      </c>
      <c r="F27" s="44" t="s">
        <v>92</v>
      </c>
      <c r="G27" s="44" t="s">
        <v>27</v>
      </c>
      <c r="H27" s="44" t="s">
        <v>225</v>
      </c>
      <c r="I27" s="44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71"/>
      <c r="AA27" s="71"/>
      <c r="AB27" s="71"/>
      <c r="AC27" s="71"/>
      <c r="AD27" s="71"/>
      <c r="AE27" s="72"/>
      <c r="AF27" s="70"/>
      <c r="AG27" s="70"/>
      <c r="AH27" s="70"/>
      <c r="AI27" s="71"/>
      <c r="AJ27" s="71"/>
      <c r="AK27" s="71"/>
      <c r="AL27" s="71">
        <v>125666</v>
      </c>
      <c r="AM27" s="71">
        <f t="shared" si="8"/>
        <v>125666</v>
      </c>
      <c r="AN27" s="71">
        <v>125666</v>
      </c>
      <c r="AO27" s="71">
        <f t="shared" si="13"/>
        <v>0</v>
      </c>
    </row>
    <row r="28" spans="1:41" ht="15.75" hidden="1">
      <c r="A28" s="43" t="s">
        <v>14</v>
      </c>
      <c r="B28" s="44" t="s">
        <v>7</v>
      </c>
      <c r="C28" s="44" t="s">
        <v>34</v>
      </c>
      <c r="D28" s="44" t="s">
        <v>44</v>
      </c>
      <c r="E28" s="44" t="s">
        <v>150</v>
      </c>
      <c r="F28" s="44" t="s">
        <v>92</v>
      </c>
      <c r="G28" s="44" t="s">
        <v>27</v>
      </c>
      <c r="H28" s="44" t="s">
        <v>83</v>
      </c>
      <c r="I28" s="44"/>
      <c r="J28" s="46"/>
      <c r="K28" s="46"/>
      <c r="L28" s="46"/>
      <c r="M28" s="46"/>
      <c r="N28" s="46"/>
      <c r="O28" s="46"/>
      <c r="P28" s="46">
        <v>100000</v>
      </c>
      <c r="Q28" s="46">
        <v>100000</v>
      </c>
      <c r="R28" s="46">
        <v>100000</v>
      </c>
      <c r="S28" s="46"/>
      <c r="T28" s="46"/>
      <c r="U28" s="46"/>
      <c r="V28" s="46">
        <v>100000</v>
      </c>
      <c r="W28" s="46">
        <v>100000</v>
      </c>
      <c r="X28" s="46">
        <v>100000</v>
      </c>
      <c r="Y28" s="46">
        <v>300700</v>
      </c>
      <c r="Z28" s="71">
        <v>98709</v>
      </c>
      <c r="AA28" s="71">
        <v>50800</v>
      </c>
      <c r="AB28" s="71">
        <v>50800</v>
      </c>
      <c r="AC28" s="71">
        <v>80800</v>
      </c>
      <c r="AD28" s="71">
        <v>-19591</v>
      </c>
      <c r="AE28" s="72">
        <f t="shared" si="12"/>
        <v>281109</v>
      </c>
      <c r="AF28" s="70"/>
      <c r="AG28" s="70">
        <f t="shared" si="5"/>
        <v>281109</v>
      </c>
      <c r="AH28" s="70"/>
      <c r="AI28" s="71">
        <f t="shared" si="6"/>
        <v>281109</v>
      </c>
      <c r="AJ28" s="71"/>
      <c r="AK28" s="71">
        <f t="shared" si="7"/>
        <v>281109</v>
      </c>
      <c r="AL28" s="75">
        <v>-143020.26</v>
      </c>
      <c r="AM28" s="71">
        <f t="shared" si="8"/>
        <v>138088.74</v>
      </c>
      <c r="AN28" s="71">
        <v>135580</v>
      </c>
      <c r="AO28" s="71">
        <f t="shared" si="13"/>
        <v>2508.7399999999907</v>
      </c>
    </row>
    <row r="29" spans="1:41" ht="15.75" hidden="1">
      <c r="A29" s="43" t="s">
        <v>14</v>
      </c>
      <c r="B29" s="44" t="s">
        <v>7</v>
      </c>
      <c r="C29" s="44" t="s">
        <v>34</v>
      </c>
      <c r="D29" s="44" t="s">
        <v>44</v>
      </c>
      <c r="E29" s="44" t="s">
        <v>150</v>
      </c>
      <c r="F29" s="44" t="s">
        <v>92</v>
      </c>
      <c r="G29" s="44" t="s">
        <v>27</v>
      </c>
      <c r="H29" s="44" t="s">
        <v>84</v>
      </c>
      <c r="I29" s="44"/>
      <c r="J29" s="46"/>
      <c r="K29" s="46"/>
      <c r="L29" s="46"/>
      <c r="M29" s="46"/>
      <c r="N29" s="46"/>
      <c r="O29" s="46"/>
      <c r="P29" s="46">
        <v>20000</v>
      </c>
      <c r="Q29" s="46">
        <v>20000</v>
      </c>
      <c r="R29" s="46">
        <v>20000</v>
      </c>
      <c r="S29" s="46"/>
      <c r="T29" s="46"/>
      <c r="U29" s="46"/>
      <c r="V29" s="46">
        <v>20000</v>
      </c>
      <c r="W29" s="46">
        <v>20000</v>
      </c>
      <c r="X29" s="46">
        <v>20000</v>
      </c>
      <c r="Y29" s="46">
        <f t="shared" si="11"/>
        <v>69400</v>
      </c>
      <c r="Z29" s="71">
        <v>32400</v>
      </c>
      <c r="AA29" s="71">
        <v>9000</v>
      </c>
      <c r="AB29" s="71">
        <v>9000</v>
      </c>
      <c r="AC29" s="71">
        <v>19000</v>
      </c>
      <c r="AD29" s="71"/>
      <c r="AE29" s="72">
        <f t="shared" si="12"/>
        <v>69400</v>
      </c>
      <c r="AF29" s="70"/>
      <c r="AG29" s="70">
        <f t="shared" si="5"/>
        <v>69400</v>
      </c>
      <c r="AH29" s="70"/>
      <c r="AI29" s="71">
        <f t="shared" si="6"/>
        <v>69400</v>
      </c>
      <c r="AJ29" s="71"/>
      <c r="AK29" s="71">
        <f t="shared" si="7"/>
        <v>69400</v>
      </c>
      <c r="AL29" s="71">
        <v>-6906</v>
      </c>
      <c r="AM29" s="71">
        <f t="shared" si="8"/>
        <v>62494</v>
      </c>
      <c r="AN29" s="71">
        <v>56380</v>
      </c>
      <c r="AO29" s="71">
        <f t="shared" si="13"/>
        <v>6114</v>
      </c>
    </row>
    <row r="30" spans="1:41" ht="15.75" hidden="1">
      <c r="A30" s="43" t="s">
        <v>11</v>
      </c>
      <c r="B30" s="44" t="s">
        <v>7</v>
      </c>
      <c r="C30" s="44" t="s">
        <v>34</v>
      </c>
      <c r="D30" s="44" t="s">
        <v>44</v>
      </c>
      <c r="E30" s="44" t="s">
        <v>150</v>
      </c>
      <c r="F30" s="44" t="s">
        <v>92</v>
      </c>
      <c r="G30" s="44" t="s">
        <v>23</v>
      </c>
      <c r="H30" s="44" t="s">
        <v>85</v>
      </c>
      <c r="I30" s="44"/>
      <c r="J30" s="46"/>
      <c r="K30" s="46"/>
      <c r="L30" s="46"/>
      <c r="M30" s="46"/>
      <c r="N30" s="46"/>
      <c r="O30" s="46"/>
      <c r="P30" s="46">
        <v>50000</v>
      </c>
      <c r="Q30" s="46">
        <v>50000</v>
      </c>
      <c r="R30" s="46">
        <v>50000</v>
      </c>
      <c r="S30" s="46"/>
      <c r="T30" s="46"/>
      <c r="U30" s="46"/>
      <c r="V30" s="46">
        <v>50000</v>
      </c>
      <c r="W30" s="46">
        <v>50000</v>
      </c>
      <c r="X30" s="46">
        <v>50000</v>
      </c>
      <c r="Y30" s="46">
        <f t="shared" si="11"/>
        <v>30000</v>
      </c>
      <c r="Z30" s="71">
        <v>30000</v>
      </c>
      <c r="AA30" s="71"/>
      <c r="AB30" s="71"/>
      <c r="AC30" s="71"/>
      <c r="AD30" s="71">
        <v>625</v>
      </c>
      <c r="AE30" s="72">
        <f t="shared" si="12"/>
        <v>30625</v>
      </c>
      <c r="AF30" s="70"/>
      <c r="AG30" s="70">
        <f t="shared" si="5"/>
        <v>30625</v>
      </c>
      <c r="AH30" s="70"/>
      <c r="AI30" s="71">
        <f t="shared" si="6"/>
        <v>30625</v>
      </c>
      <c r="AJ30" s="71"/>
      <c r="AK30" s="71">
        <v>10625</v>
      </c>
      <c r="AL30" s="71">
        <v>-10000</v>
      </c>
      <c r="AM30" s="71">
        <f t="shared" si="8"/>
        <v>625</v>
      </c>
      <c r="AN30" s="71">
        <v>625</v>
      </c>
      <c r="AO30" s="71">
        <f t="shared" si="13"/>
        <v>0</v>
      </c>
    </row>
    <row r="31" spans="1:41" ht="15.75" hidden="1">
      <c r="A31" s="43" t="s">
        <v>155</v>
      </c>
      <c r="B31" s="44" t="s">
        <v>7</v>
      </c>
      <c r="C31" s="44" t="s">
        <v>34</v>
      </c>
      <c r="D31" s="44" t="s">
        <v>44</v>
      </c>
      <c r="E31" s="44" t="s">
        <v>150</v>
      </c>
      <c r="F31" s="44" t="s">
        <v>92</v>
      </c>
      <c r="G31" s="44" t="s">
        <v>24</v>
      </c>
      <c r="H31" s="44" t="s">
        <v>68</v>
      </c>
      <c r="I31" s="44"/>
      <c r="J31" s="46"/>
      <c r="K31" s="46"/>
      <c r="L31" s="46"/>
      <c r="M31" s="46"/>
      <c r="N31" s="46"/>
      <c r="O31" s="46"/>
      <c r="P31" s="46">
        <v>50000</v>
      </c>
      <c r="Q31" s="46">
        <v>50000</v>
      </c>
      <c r="R31" s="46">
        <v>50000</v>
      </c>
      <c r="S31" s="46"/>
      <c r="T31" s="46"/>
      <c r="U31" s="46"/>
      <c r="V31" s="46">
        <v>50000</v>
      </c>
      <c r="W31" s="46">
        <v>50000</v>
      </c>
      <c r="X31" s="46">
        <v>50000</v>
      </c>
      <c r="Y31" s="46">
        <f t="shared" si="11"/>
        <v>42200</v>
      </c>
      <c r="Z31" s="71">
        <v>18200</v>
      </c>
      <c r="AA31" s="71">
        <v>8000</v>
      </c>
      <c r="AB31" s="71">
        <v>8000</v>
      </c>
      <c r="AC31" s="71">
        <v>8000</v>
      </c>
      <c r="AD31" s="71">
        <v>-875</v>
      </c>
      <c r="AE31" s="72">
        <f t="shared" si="12"/>
        <v>41325</v>
      </c>
      <c r="AF31" s="70"/>
      <c r="AG31" s="70">
        <f t="shared" si="5"/>
        <v>41325</v>
      </c>
      <c r="AH31" s="70"/>
      <c r="AI31" s="71">
        <f t="shared" si="6"/>
        <v>41325</v>
      </c>
      <c r="AJ31" s="71"/>
      <c r="AK31" s="71">
        <f t="shared" si="7"/>
        <v>41325</v>
      </c>
      <c r="AL31" s="71">
        <v>19000</v>
      </c>
      <c r="AM31" s="71">
        <f t="shared" si="8"/>
        <v>60325</v>
      </c>
      <c r="AN31" s="71">
        <v>59568</v>
      </c>
      <c r="AO31" s="71">
        <f t="shared" si="13"/>
        <v>757</v>
      </c>
    </row>
    <row r="32" spans="1:41" ht="15.75" hidden="1">
      <c r="A32" s="43" t="s">
        <v>243</v>
      </c>
      <c r="B32" s="44" t="s">
        <v>7</v>
      </c>
      <c r="C32" s="44" t="s">
        <v>34</v>
      </c>
      <c r="D32" s="44" t="s">
        <v>47</v>
      </c>
      <c r="E32" s="44"/>
      <c r="F32" s="44"/>
      <c r="G32" s="44"/>
      <c r="H32" s="44"/>
      <c r="I32" s="44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>
        <f aca="true" t="shared" si="14" ref="Y32:AO32">Y33</f>
        <v>49795646.339999996</v>
      </c>
      <c r="Z32" s="46">
        <f t="shared" si="14"/>
        <v>12961499.250000002</v>
      </c>
      <c r="AA32" s="46">
        <f t="shared" si="14"/>
        <v>17062180.279999997</v>
      </c>
      <c r="AB32" s="46">
        <f t="shared" si="14"/>
        <v>9116642.409999998</v>
      </c>
      <c r="AC32" s="46">
        <f t="shared" si="14"/>
        <v>10655324.399999999</v>
      </c>
      <c r="AD32" s="46">
        <f t="shared" si="14"/>
        <v>483390.9</v>
      </c>
      <c r="AE32" s="46">
        <f t="shared" si="14"/>
        <v>50279037.239999995</v>
      </c>
      <c r="AF32" s="46">
        <f t="shared" si="14"/>
        <v>0</v>
      </c>
      <c r="AG32" s="46">
        <f t="shared" si="14"/>
        <v>50279037.239999995</v>
      </c>
      <c r="AH32" s="46">
        <f t="shared" si="14"/>
        <v>496158</v>
      </c>
      <c r="AI32" s="46">
        <f t="shared" si="14"/>
        <v>50775195.239999995</v>
      </c>
      <c r="AJ32" s="46">
        <f t="shared" si="14"/>
        <v>435955</v>
      </c>
      <c r="AK32" s="46">
        <f t="shared" si="14"/>
        <v>51211150.239999995</v>
      </c>
      <c r="AL32" s="46">
        <f t="shared" si="14"/>
        <v>-268877.51</v>
      </c>
      <c r="AM32" s="46">
        <f t="shared" si="14"/>
        <v>50942272.72999999</v>
      </c>
      <c r="AN32" s="46">
        <f t="shared" si="14"/>
        <v>48238825.84</v>
      </c>
      <c r="AO32" s="74">
        <f t="shared" si="14"/>
        <v>2703446.8899999997</v>
      </c>
    </row>
    <row r="33" spans="1:41" s="3" customFormat="1" ht="31.5" hidden="1">
      <c r="A33" s="43" t="s">
        <v>242</v>
      </c>
      <c r="B33" s="44" t="s">
        <v>7</v>
      </c>
      <c r="C33" s="44" t="s">
        <v>34</v>
      </c>
      <c r="D33" s="44" t="s">
        <v>47</v>
      </c>
      <c r="E33" s="44" t="s">
        <v>150</v>
      </c>
      <c r="F33" s="44"/>
      <c r="G33" s="44"/>
      <c r="H33" s="44"/>
      <c r="I33" s="44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>
        <f>SUM(Y34:Y70)</f>
        <v>49795646.339999996</v>
      </c>
      <c r="Z33" s="46">
        <f aca="true" t="shared" si="15" ref="Z33:AH33">SUM(Z34:Z70)</f>
        <v>12961499.250000002</v>
      </c>
      <c r="AA33" s="46">
        <f t="shared" si="15"/>
        <v>17062180.279999997</v>
      </c>
      <c r="AB33" s="46">
        <f t="shared" si="15"/>
        <v>9116642.409999998</v>
      </c>
      <c r="AC33" s="46">
        <f t="shared" si="15"/>
        <v>10655324.399999999</v>
      </c>
      <c r="AD33" s="46">
        <f t="shared" si="15"/>
        <v>483390.9</v>
      </c>
      <c r="AE33" s="46">
        <f t="shared" si="15"/>
        <v>50279037.239999995</v>
      </c>
      <c r="AF33" s="46">
        <f t="shared" si="15"/>
        <v>0</v>
      </c>
      <c r="AG33" s="46">
        <f t="shared" si="15"/>
        <v>50279037.239999995</v>
      </c>
      <c r="AH33" s="46">
        <f t="shared" si="15"/>
        <v>496158</v>
      </c>
      <c r="AI33" s="46">
        <f aca="true" t="shared" si="16" ref="AI33:AO33">SUM(AI34:AI70)</f>
        <v>50775195.239999995</v>
      </c>
      <c r="AJ33" s="46">
        <f t="shared" si="16"/>
        <v>435955</v>
      </c>
      <c r="AK33" s="46">
        <f t="shared" si="16"/>
        <v>51211150.239999995</v>
      </c>
      <c r="AL33" s="46">
        <f t="shared" si="16"/>
        <v>-268877.51</v>
      </c>
      <c r="AM33" s="46">
        <f t="shared" si="16"/>
        <v>50942272.72999999</v>
      </c>
      <c r="AN33" s="46">
        <f t="shared" si="16"/>
        <v>48238825.84</v>
      </c>
      <c r="AO33" s="46">
        <f t="shared" si="16"/>
        <v>2703446.8899999997</v>
      </c>
    </row>
    <row r="34" spans="1:41" ht="15.75" hidden="1">
      <c r="A34" s="43" t="s">
        <v>8</v>
      </c>
      <c r="B34" s="44" t="s">
        <v>7</v>
      </c>
      <c r="C34" s="44" t="s">
        <v>34</v>
      </c>
      <c r="D34" s="44" t="s">
        <v>47</v>
      </c>
      <c r="E34" s="44" t="s">
        <v>150</v>
      </c>
      <c r="F34" s="44" t="s">
        <v>90</v>
      </c>
      <c r="G34" s="44" t="s">
        <v>17</v>
      </c>
      <c r="H34" s="44"/>
      <c r="I34" s="44"/>
      <c r="J34" s="46">
        <v>24287805.03</v>
      </c>
      <c r="K34" s="46">
        <v>24287805.03</v>
      </c>
      <c r="L34" s="46">
        <v>24287805.03</v>
      </c>
      <c r="M34" s="46">
        <v>24287805.03</v>
      </c>
      <c r="N34" s="46"/>
      <c r="O34" s="46"/>
      <c r="P34" s="46"/>
      <c r="Q34" s="46"/>
      <c r="R34" s="46"/>
      <c r="S34" s="46"/>
      <c r="T34" s="46"/>
      <c r="U34" s="46"/>
      <c r="V34" s="46">
        <v>24287805.03</v>
      </c>
      <c r="W34" s="46">
        <v>24287805.03</v>
      </c>
      <c r="X34" s="46">
        <v>24287805.03</v>
      </c>
      <c r="Y34" s="46">
        <f>SUM(Z34:AC34)</f>
        <v>26059906.470000003</v>
      </c>
      <c r="Z34" s="71">
        <v>6619216.24</v>
      </c>
      <c r="AA34" s="71">
        <v>9068847.45</v>
      </c>
      <c r="AB34" s="71">
        <v>4690783.16</v>
      </c>
      <c r="AC34" s="71">
        <v>5681059.62</v>
      </c>
      <c r="AD34" s="71"/>
      <c r="AE34" s="72">
        <f t="shared" si="12"/>
        <v>26059906.470000003</v>
      </c>
      <c r="AF34" s="70"/>
      <c r="AG34" s="70">
        <f t="shared" si="5"/>
        <v>26059906.470000003</v>
      </c>
      <c r="AH34" s="70"/>
      <c r="AI34" s="71">
        <f t="shared" si="6"/>
        <v>26059906.470000003</v>
      </c>
      <c r="AJ34" s="71"/>
      <c r="AK34" s="71">
        <f t="shared" si="7"/>
        <v>26059906.470000003</v>
      </c>
      <c r="AL34" s="71"/>
      <c r="AM34" s="71">
        <f t="shared" si="8"/>
        <v>26059906.470000003</v>
      </c>
      <c r="AN34" s="71">
        <v>26059906.47</v>
      </c>
      <c r="AO34" s="71">
        <f>AM34-AN34</f>
        <v>0</v>
      </c>
    </row>
    <row r="35" spans="1:41" ht="15.75" hidden="1">
      <c r="A35" s="43" t="s">
        <v>43</v>
      </c>
      <c r="B35" s="44" t="s">
        <v>7</v>
      </c>
      <c r="C35" s="44" t="s">
        <v>34</v>
      </c>
      <c r="D35" s="44" t="s">
        <v>47</v>
      </c>
      <c r="E35" s="44" t="s">
        <v>150</v>
      </c>
      <c r="F35" s="44" t="s">
        <v>90</v>
      </c>
      <c r="G35" s="44" t="s">
        <v>18</v>
      </c>
      <c r="H35" s="44"/>
      <c r="I35" s="44"/>
      <c r="J35" s="46">
        <v>7334917.12</v>
      </c>
      <c r="K35" s="46">
        <v>7334917.12</v>
      </c>
      <c r="L35" s="46">
        <v>7334917.12</v>
      </c>
      <c r="M35" s="46">
        <v>7334917.12</v>
      </c>
      <c r="N35" s="46"/>
      <c r="O35" s="46"/>
      <c r="P35" s="46"/>
      <c r="Q35" s="46"/>
      <c r="R35" s="46"/>
      <c r="S35" s="46"/>
      <c r="T35" s="46"/>
      <c r="U35" s="46"/>
      <c r="V35" s="46">
        <v>7334917.12</v>
      </c>
      <c r="W35" s="46">
        <v>7334917.12</v>
      </c>
      <c r="X35" s="46">
        <v>7334917.12</v>
      </c>
      <c r="Y35" s="46">
        <f aca="true" t="shared" si="17" ref="Y35:Y69">SUM(Z35:AC35)</f>
        <v>7870091.75</v>
      </c>
      <c r="Z35" s="71">
        <v>1999003.3</v>
      </c>
      <c r="AA35" s="71">
        <v>2738791.93</v>
      </c>
      <c r="AB35" s="71">
        <v>1416616.52</v>
      </c>
      <c r="AC35" s="71">
        <v>1715680</v>
      </c>
      <c r="AD35" s="71"/>
      <c r="AE35" s="72">
        <f t="shared" si="12"/>
        <v>7870091.75</v>
      </c>
      <c r="AF35" s="70"/>
      <c r="AG35" s="70">
        <f t="shared" si="5"/>
        <v>7870091.75</v>
      </c>
      <c r="AH35" s="70"/>
      <c r="AI35" s="71">
        <f t="shared" si="6"/>
        <v>7870091.75</v>
      </c>
      <c r="AJ35" s="71">
        <v>-100000</v>
      </c>
      <c r="AK35" s="71">
        <f t="shared" si="7"/>
        <v>7770091.75</v>
      </c>
      <c r="AL35" s="71">
        <v>-171600</v>
      </c>
      <c r="AM35" s="71">
        <f t="shared" si="8"/>
        <v>7598491.75</v>
      </c>
      <c r="AN35" s="71">
        <v>6095161.46</v>
      </c>
      <c r="AO35" s="71">
        <f aca="true" t="shared" si="18" ref="AO35:AO70">AM35-AN35</f>
        <v>1503330.29</v>
      </c>
    </row>
    <row r="36" spans="1:41" ht="31.5" hidden="1">
      <c r="A36" s="43" t="s">
        <v>151</v>
      </c>
      <c r="B36" s="44" t="s">
        <v>7</v>
      </c>
      <c r="C36" s="44" t="s">
        <v>34</v>
      </c>
      <c r="D36" s="44" t="s">
        <v>47</v>
      </c>
      <c r="E36" s="44" t="s">
        <v>150</v>
      </c>
      <c r="F36" s="44" t="s">
        <v>91</v>
      </c>
      <c r="G36" s="44" t="s">
        <v>19</v>
      </c>
      <c r="H36" s="44" t="s">
        <v>64</v>
      </c>
      <c r="I36" s="44"/>
      <c r="J36" s="46"/>
      <c r="K36" s="46"/>
      <c r="L36" s="46"/>
      <c r="M36" s="46"/>
      <c r="N36" s="46"/>
      <c r="O36" s="46"/>
      <c r="P36" s="46">
        <v>670000</v>
      </c>
      <c r="Q36" s="46">
        <v>670000</v>
      </c>
      <c r="R36" s="46">
        <v>670000</v>
      </c>
      <c r="S36" s="46"/>
      <c r="T36" s="46"/>
      <c r="U36" s="46"/>
      <c r="V36" s="46">
        <v>670000</v>
      </c>
      <c r="W36" s="46">
        <v>670000</v>
      </c>
      <c r="X36" s="46">
        <v>670000</v>
      </c>
      <c r="Y36" s="46">
        <f t="shared" si="17"/>
        <v>1401950</v>
      </c>
      <c r="Z36" s="71">
        <v>400000</v>
      </c>
      <c r="AA36" s="71">
        <v>839450</v>
      </c>
      <c r="AB36" s="71">
        <v>162500</v>
      </c>
      <c r="AC36" s="71"/>
      <c r="AD36" s="71"/>
      <c r="AE36" s="72">
        <f t="shared" si="12"/>
        <v>1401950</v>
      </c>
      <c r="AF36" s="70"/>
      <c r="AG36" s="70">
        <f t="shared" si="5"/>
        <v>1401950</v>
      </c>
      <c r="AH36" s="70"/>
      <c r="AI36" s="71">
        <f t="shared" si="6"/>
        <v>1401950</v>
      </c>
      <c r="AJ36" s="71"/>
      <c r="AK36" s="71">
        <f t="shared" si="7"/>
        <v>1401950</v>
      </c>
      <c r="AL36" s="71">
        <v>-256648.17</v>
      </c>
      <c r="AM36" s="71">
        <f t="shared" si="8"/>
        <v>1145301.83</v>
      </c>
      <c r="AN36" s="71">
        <v>1053551.83</v>
      </c>
      <c r="AO36" s="71">
        <f t="shared" si="18"/>
        <v>91750</v>
      </c>
    </row>
    <row r="37" spans="1:41" ht="78.75" hidden="1">
      <c r="A37" s="43" t="s">
        <v>152</v>
      </c>
      <c r="B37" s="44" t="s">
        <v>7</v>
      </c>
      <c r="C37" s="44" t="s">
        <v>34</v>
      </c>
      <c r="D37" s="44" t="s">
        <v>47</v>
      </c>
      <c r="E37" s="44" t="s">
        <v>150</v>
      </c>
      <c r="F37" s="44" t="s">
        <v>91</v>
      </c>
      <c r="G37" s="44" t="s">
        <v>19</v>
      </c>
      <c r="H37" s="44" t="s">
        <v>65</v>
      </c>
      <c r="I37" s="44"/>
      <c r="J37" s="46"/>
      <c r="K37" s="46"/>
      <c r="L37" s="46"/>
      <c r="M37" s="46"/>
      <c r="N37" s="46"/>
      <c r="O37" s="46"/>
      <c r="P37" s="46">
        <v>261800</v>
      </c>
      <c r="Q37" s="46">
        <v>261800</v>
      </c>
      <c r="R37" s="46">
        <v>261800</v>
      </c>
      <c r="S37" s="46"/>
      <c r="T37" s="46"/>
      <c r="U37" s="46"/>
      <c r="V37" s="46">
        <v>261800</v>
      </c>
      <c r="W37" s="46">
        <v>261800</v>
      </c>
      <c r="X37" s="46">
        <v>261800</v>
      </c>
      <c r="Y37" s="46">
        <f t="shared" si="17"/>
        <v>261800</v>
      </c>
      <c r="Z37" s="71">
        <v>75950</v>
      </c>
      <c r="AA37" s="71">
        <v>65450</v>
      </c>
      <c r="AB37" s="71">
        <v>65450</v>
      </c>
      <c r="AC37" s="71">
        <v>54950</v>
      </c>
      <c r="AD37" s="71"/>
      <c r="AE37" s="72">
        <f t="shared" si="12"/>
        <v>261800</v>
      </c>
      <c r="AF37" s="70"/>
      <c r="AG37" s="70">
        <f t="shared" si="5"/>
        <v>261800</v>
      </c>
      <c r="AH37" s="70"/>
      <c r="AI37" s="71">
        <f t="shared" si="6"/>
        <v>261800</v>
      </c>
      <c r="AJ37" s="71"/>
      <c r="AK37" s="71">
        <f t="shared" si="7"/>
        <v>261800</v>
      </c>
      <c r="AL37" s="71"/>
      <c r="AM37" s="71">
        <f t="shared" si="8"/>
        <v>261800</v>
      </c>
      <c r="AN37" s="71">
        <v>234140</v>
      </c>
      <c r="AO37" s="71">
        <f t="shared" si="18"/>
        <v>27660</v>
      </c>
    </row>
    <row r="38" spans="1:41" ht="15.75" hidden="1">
      <c r="A38" s="43" t="s">
        <v>156</v>
      </c>
      <c r="B38" s="44" t="s">
        <v>7</v>
      </c>
      <c r="C38" s="44" t="s">
        <v>34</v>
      </c>
      <c r="D38" s="44" t="s">
        <v>47</v>
      </c>
      <c r="E38" s="44" t="s">
        <v>150</v>
      </c>
      <c r="F38" s="44" t="s">
        <v>91</v>
      </c>
      <c r="G38" s="44" t="s">
        <v>19</v>
      </c>
      <c r="H38" s="44" t="s">
        <v>69</v>
      </c>
      <c r="I38" s="44"/>
      <c r="J38" s="46"/>
      <c r="K38" s="46"/>
      <c r="L38" s="46"/>
      <c r="M38" s="46"/>
      <c r="N38" s="46"/>
      <c r="O38" s="46"/>
      <c r="P38" s="46">
        <v>230000</v>
      </c>
      <c r="Q38" s="46">
        <v>230000</v>
      </c>
      <c r="R38" s="46">
        <v>230000</v>
      </c>
      <c r="S38" s="46"/>
      <c r="T38" s="46"/>
      <c r="U38" s="46"/>
      <c r="V38" s="46">
        <v>230000</v>
      </c>
      <c r="W38" s="46">
        <v>230000</v>
      </c>
      <c r="X38" s="46">
        <v>230000</v>
      </c>
      <c r="Y38" s="46">
        <f t="shared" si="17"/>
        <v>320000</v>
      </c>
      <c r="Z38" s="71">
        <v>30000</v>
      </c>
      <c r="AA38" s="71">
        <v>290000</v>
      </c>
      <c r="AB38" s="71">
        <v>0</v>
      </c>
      <c r="AC38" s="71"/>
      <c r="AD38" s="71"/>
      <c r="AE38" s="72">
        <f t="shared" si="12"/>
        <v>320000</v>
      </c>
      <c r="AF38" s="70"/>
      <c r="AG38" s="70">
        <f t="shared" si="5"/>
        <v>320000</v>
      </c>
      <c r="AH38" s="70"/>
      <c r="AI38" s="71">
        <f t="shared" si="6"/>
        <v>320000</v>
      </c>
      <c r="AJ38" s="71"/>
      <c r="AK38" s="71">
        <f t="shared" si="7"/>
        <v>320000</v>
      </c>
      <c r="AL38" s="71">
        <v>-115246.28</v>
      </c>
      <c r="AM38" s="71">
        <f t="shared" si="8"/>
        <v>204753.72</v>
      </c>
      <c r="AN38" s="71">
        <v>203818.58</v>
      </c>
      <c r="AO38" s="71">
        <f t="shared" si="18"/>
        <v>935.140000000014</v>
      </c>
    </row>
    <row r="39" spans="1:41" ht="15.75" hidden="1">
      <c r="A39" s="43" t="s">
        <v>45</v>
      </c>
      <c r="B39" s="44" t="s">
        <v>7</v>
      </c>
      <c r="C39" s="44" t="s">
        <v>34</v>
      </c>
      <c r="D39" s="44" t="s">
        <v>47</v>
      </c>
      <c r="E39" s="44" t="s">
        <v>150</v>
      </c>
      <c r="F39" s="44" t="s">
        <v>94</v>
      </c>
      <c r="G39" s="44" t="s">
        <v>20</v>
      </c>
      <c r="H39" s="44"/>
      <c r="I39" s="44"/>
      <c r="J39" s="46"/>
      <c r="K39" s="46"/>
      <c r="L39" s="46"/>
      <c r="M39" s="46"/>
      <c r="N39" s="46"/>
      <c r="O39" s="46"/>
      <c r="P39" s="46">
        <v>1200000</v>
      </c>
      <c r="Q39" s="46">
        <v>1274400</v>
      </c>
      <c r="R39" s="46">
        <v>1353412.8</v>
      </c>
      <c r="S39" s="46"/>
      <c r="T39" s="46"/>
      <c r="U39" s="46"/>
      <c r="V39" s="46">
        <v>1200000</v>
      </c>
      <c r="W39" s="46">
        <v>1274400</v>
      </c>
      <c r="X39" s="46">
        <v>1353412.8</v>
      </c>
      <c r="Y39" s="46">
        <f t="shared" si="17"/>
        <v>1248017.92</v>
      </c>
      <c r="Z39" s="71">
        <v>312000</v>
      </c>
      <c r="AA39" s="71">
        <v>312000</v>
      </c>
      <c r="AB39" s="71">
        <v>312000</v>
      </c>
      <c r="AC39" s="71">
        <v>312017.92</v>
      </c>
      <c r="AD39" s="71"/>
      <c r="AE39" s="72">
        <f t="shared" si="12"/>
        <v>1248017.92</v>
      </c>
      <c r="AF39" s="70"/>
      <c r="AG39" s="70">
        <f t="shared" si="5"/>
        <v>1248017.92</v>
      </c>
      <c r="AH39" s="70"/>
      <c r="AI39" s="71">
        <f t="shared" si="6"/>
        <v>1248017.92</v>
      </c>
      <c r="AJ39" s="71">
        <v>-76107.34</v>
      </c>
      <c r="AK39" s="71">
        <f t="shared" si="7"/>
        <v>1171910.5799999998</v>
      </c>
      <c r="AL39" s="71"/>
      <c r="AM39" s="71">
        <v>1203910.58</v>
      </c>
      <c r="AN39" s="71">
        <v>1120188.39</v>
      </c>
      <c r="AO39" s="71">
        <f t="shared" si="18"/>
        <v>83722.19000000018</v>
      </c>
    </row>
    <row r="40" spans="1:41" ht="15.75" hidden="1">
      <c r="A40" s="43" t="s">
        <v>48</v>
      </c>
      <c r="B40" s="44" t="s">
        <v>7</v>
      </c>
      <c r="C40" s="44" t="s">
        <v>34</v>
      </c>
      <c r="D40" s="44" t="s">
        <v>47</v>
      </c>
      <c r="E40" s="44" t="s">
        <v>150</v>
      </c>
      <c r="F40" s="44" t="s">
        <v>94</v>
      </c>
      <c r="G40" s="44" t="s">
        <v>26</v>
      </c>
      <c r="H40" s="44" t="s">
        <v>76</v>
      </c>
      <c r="I40" s="44"/>
      <c r="J40" s="46"/>
      <c r="K40" s="46"/>
      <c r="L40" s="46"/>
      <c r="M40" s="46"/>
      <c r="N40" s="46"/>
      <c r="O40" s="46"/>
      <c r="P40" s="46">
        <v>50000</v>
      </c>
      <c r="Q40" s="46">
        <v>50000</v>
      </c>
      <c r="R40" s="46">
        <v>50000</v>
      </c>
      <c r="S40" s="46"/>
      <c r="T40" s="46"/>
      <c r="U40" s="46"/>
      <c r="V40" s="46">
        <v>50000</v>
      </c>
      <c r="W40" s="46">
        <v>50000</v>
      </c>
      <c r="X40" s="46">
        <v>50000</v>
      </c>
      <c r="Y40" s="46">
        <f t="shared" si="17"/>
        <v>94900</v>
      </c>
      <c r="Z40" s="71">
        <v>23725</v>
      </c>
      <c r="AA40" s="71">
        <v>23725</v>
      </c>
      <c r="AB40" s="71">
        <v>23725</v>
      </c>
      <c r="AC40" s="71">
        <v>23725</v>
      </c>
      <c r="AD40" s="71"/>
      <c r="AE40" s="72">
        <f t="shared" si="12"/>
        <v>94900</v>
      </c>
      <c r="AF40" s="70"/>
      <c r="AG40" s="70">
        <f t="shared" si="5"/>
        <v>94900</v>
      </c>
      <c r="AH40" s="70"/>
      <c r="AI40" s="71">
        <f t="shared" si="6"/>
        <v>94900</v>
      </c>
      <c r="AJ40" s="71"/>
      <c r="AK40" s="71">
        <f t="shared" si="7"/>
        <v>94900</v>
      </c>
      <c r="AL40" s="71">
        <v>-54900</v>
      </c>
      <c r="AM40" s="71">
        <f t="shared" si="8"/>
        <v>40000</v>
      </c>
      <c r="AN40" s="71">
        <v>40000</v>
      </c>
      <c r="AO40" s="71">
        <f t="shared" si="18"/>
        <v>0</v>
      </c>
    </row>
    <row r="41" spans="1:41" ht="15.75" hidden="1">
      <c r="A41" s="43" t="s">
        <v>157</v>
      </c>
      <c r="B41" s="44" t="s">
        <v>7</v>
      </c>
      <c r="C41" s="44" t="s">
        <v>34</v>
      </c>
      <c r="D41" s="44" t="s">
        <v>47</v>
      </c>
      <c r="E41" s="44" t="s">
        <v>150</v>
      </c>
      <c r="F41" s="44" t="s">
        <v>94</v>
      </c>
      <c r="G41" s="44" t="s">
        <v>22</v>
      </c>
      <c r="H41" s="44" t="s">
        <v>66</v>
      </c>
      <c r="I41" s="44"/>
      <c r="J41" s="46"/>
      <c r="K41" s="46"/>
      <c r="L41" s="46"/>
      <c r="M41" s="46"/>
      <c r="N41" s="46"/>
      <c r="O41" s="46"/>
      <c r="P41" s="46">
        <v>420900</v>
      </c>
      <c r="Q41" s="46">
        <v>420900</v>
      </c>
      <c r="R41" s="46">
        <v>420900</v>
      </c>
      <c r="S41" s="46"/>
      <c r="T41" s="46"/>
      <c r="U41" s="46"/>
      <c r="V41" s="46">
        <v>420900</v>
      </c>
      <c r="W41" s="46">
        <v>420900</v>
      </c>
      <c r="X41" s="46">
        <v>420900</v>
      </c>
      <c r="Y41" s="46">
        <f t="shared" si="17"/>
        <v>460896</v>
      </c>
      <c r="Z41" s="71">
        <v>213774</v>
      </c>
      <c r="AA41" s="71">
        <v>82374</v>
      </c>
      <c r="AB41" s="71">
        <v>82374</v>
      </c>
      <c r="AC41" s="71">
        <v>82374</v>
      </c>
      <c r="AD41" s="71">
        <v>66000</v>
      </c>
      <c r="AE41" s="72">
        <f t="shared" si="12"/>
        <v>526896</v>
      </c>
      <c r="AF41" s="70"/>
      <c r="AG41" s="70">
        <f t="shared" si="5"/>
        <v>526896</v>
      </c>
      <c r="AH41" s="70"/>
      <c r="AI41" s="71">
        <f t="shared" si="6"/>
        <v>526896</v>
      </c>
      <c r="AJ41" s="71"/>
      <c r="AK41" s="71">
        <f t="shared" si="7"/>
        <v>526896</v>
      </c>
      <c r="AL41" s="71">
        <v>33870</v>
      </c>
      <c r="AM41" s="71">
        <v>620166</v>
      </c>
      <c r="AN41" s="71">
        <v>562753.53</v>
      </c>
      <c r="AO41" s="71">
        <f t="shared" si="18"/>
        <v>57412.46999999997</v>
      </c>
    </row>
    <row r="42" spans="1:41" ht="15.75" hidden="1">
      <c r="A42" s="43" t="s">
        <v>158</v>
      </c>
      <c r="B42" s="44" t="s">
        <v>7</v>
      </c>
      <c r="C42" s="44" t="s">
        <v>34</v>
      </c>
      <c r="D42" s="44" t="s">
        <v>47</v>
      </c>
      <c r="E42" s="44" t="s">
        <v>150</v>
      </c>
      <c r="F42" s="44" t="s">
        <v>94</v>
      </c>
      <c r="G42" s="44" t="s">
        <v>23</v>
      </c>
      <c r="H42" s="44" t="s">
        <v>85</v>
      </c>
      <c r="I42" s="44"/>
      <c r="J42" s="46"/>
      <c r="K42" s="46"/>
      <c r="L42" s="46"/>
      <c r="M42" s="46"/>
      <c r="N42" s="46"/>
      <c r="O42" s="46"/>
      <c r="P42" s="46">
        <v>200000</v>
      </c>
      <c r="Q42" s="46">
        <v>200000</v>
      </c>
      <c r="R42" s="46">
        <v>200000</v>
      </c>
      <c r="S42" s="46"/>
      <c r="T42" s="46"/>
      <c r="U42" s="46"/>
      <c r="V42" s="46">
        <v>200000</v>
      </c>
      <c r="W42" s="46">
        <v>200000</v>
      </c>
      <c r="X42" s="46">
        <v>200000</v>
      </c>
      <c r="Y42" s="46">
        <f t="shared" si="17"/>
        <v>240540</v>
      </c>
      <c r="Z42" s="71">
        <v>51040</v>
      </c>
      <c r="AA42" s="71">
        <v>189500</v>
      </c>
      <c r="AB42" s="71"/>
      <c r="AC42" s="71"/>
      <c r="AD42" s="71"/>
      <c r="AE42" s="72">
        <f t="shared" si="12"/>
        <v>240540</v>
      </c>
      <c r="AF42" s="70">
        <v>-27800</v>
      </c>
      <c r="AG42" s="70">
        <f t="shared" si="5"/>
        <v>212740</v>
      </c>
      <c r="AH42" s="70"/>
      <c r="AI42" s="71">
        <f t="shared" si="6"/>
        <v>212740</v>
      </c>
      <c r="AJ42" s="71">
        <v>130000</v>
      </c>
      <c r="AK42" s="71">
        <f t="shared" si="7"/>
        <v>342740</v>
      </c>
      <c r="AL42" s="71"/>
      <c r="AM42" s="71">
        <f t="shared" si="8"/>
        <v>342740</v>
      </c>
      <c r="AN42" s="71">
        <v>332483</v>
      </c>
      <c r="AO42" s="71">
        <f t="shared" si="18"/>
        <v>10257</v>
      </c>
    </row>
    <row r="43" spans="1:41" ht="15.75" hidden="1">
      <c r="A43" s="43" t="s">
        <v>295</v>
      </c>
      <c r="B43" s="44" t="s">
        <v>7</v>
      </c>
      <c r="C43" s="44" t="s">
        <v>34</v>
      </c>
      <c r="D43" s="44" t="s">
        <v>47</v>
      </c>
      <c r="E43" s="44" t="s">
        <v>150</v>
      </c>
      <c r="F43" s="44" t="s">
        <v>94</v>
      </c>
      <c r="G43" s="44" t="s">
        <v>219</v>
      </c>
      <c r="H43" s="44"/>
      <c r="I43" s="4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71"/>
      <c r="AA43" s="71"/>
      <c r="AB43" s="71"/>
      <c r="AC43" s="71"/>
      <c r="AD43" s="71">
        <v>50000</v>
      </c>
      <c r="AE43" s="72">
        <f>Y43+AD43</f>
        <v>50000</v>
      </c>
      <c r="AF43" s="70"/>
      <c r="AG43" s="70">
        <f t="shared" si="5"/>
        <v>50000</v>
      </c>
      <c r="AH43" s="70"/>
      <c r="AI43" s="71">
        <f t="shared" si="6"/>
        <v>50000</v>
      </c>
      <c r="AJ43" s="71"/>
      <c r="AK43" s="71">
        <f t="shared" si="7"/>
        <v>50000</v>
      </c>
      <c r="AL43" s="71"/>
      <c r="AM43" s="71">
        <f t="shared" si="8"/>
        <v>50000</v>
      </c>
      <c r="AN43" s="71">
        <v>50000</v>
      </c>
      <c r="AO43" s="71">
        <f t="shared" si="18"/>
        <v>0</v>
      </c>
    </row>
    <row r="44" spans="1:41" ht="15.75" hidden="1">
      <c r="A44" s="43" t="s">
        <v>12</v>
      </c>
      <c r="B44" s="44" t="s">
        <v>7</v>
      </c>
      <c r="C44" s="44" t="s">
        <v>34</v>
      </c>
      <c r="D44" s="44" t="s">
        <v>47</v>
      </c>
      <c r="E44" s="44" t="s">
        <v>150</v>
      </c>
      <c r="F44" s="44" t="s">
        <v>94</v>
      </c>
      <c r="G44" s="44" t="s">
        <v>24</v>
      </c>
      <c r="H44" s="44" t="s">
        <v>68</v>
      </c>
      <c r="I44" s="44"/>
      <c r="J44" s="46"/>
      <c r="K44" s="46"/>
      <c r="L44" s="46"/>
      <c r="M44" s="46"/>
      <c r="N44" s="46"/>
      <c r="O44" s="46"/>
      <c r="P44" s="46">
        <v>350000</v>
      </c>
      <c r="Q44" s="46">
        <v>350000</v>
      </c>
      <c r="R44" s="46">
        <v>350000</v>
      </c>
      <c r="S44" s="46"/>
      <c r="T44" s="46"/>
      <c r="U44" s="46"/>
      <c r="V44" s="46">
        <v>350000</v>
      </c>
      <c r="W44" s="46">
        <v>350000</v>
      </c>
      <c r="X44" s="46">
        <v>350000</v>
      </c>
      <c r="Y44" s="46">
        <f t="shared" si="17"/>
        <v>500000</v>
      </c>
      <c r="Z44" s="71">
        <v>400000</v>
      </c>
      <c r="AA44" s="71">
        <v>100000</v>
      </c>
      <c r="AB44" s="71"/>
      <c r="AC44" s="71"/>
      <c r="AD44" s="71"/>
      <c r="AE44" s="72">
        <f t="shared" si="12"/>
        <v>500000</v>
      </c>
      <c r="AF44" s="70">
        <v>489000</v>
      </c>
      <c r="AG44" s="70">
        <f t="shared" si="5"/>
        <v>989000</v>
      </c>
      <c r="AH44" s="70">
        <v>-170000</v>
      </c>
      <c r="AI44" s="71">
        <f t="shared" si="6"/>
        <v>819000</v>
      </c>
      <c r="AJ44" s="71">
        <v>50000</v>
      </c>
      <c r="AK44" s="71">
        <f t="shared" si="7"/>
        <v>869000</v>
      </c>
      <c r="AL44" s="71"/>
      <c r="AM44" s="71">
        <f t="shared" si="8"/>
        <v>869000</v>
      </c>
      <c r="AN44" s="71">
        <v>798960.36</v>
      </c>
      <c r="AO44" s="71">
        <f t="shared" si="18"/>
        <v>70039.64000000001</v>
      </c>
    </row>
    <row r="45" spans="1:41" ht="15.75" hidden="1">
      <c r="A45" s="43" t="s">
        <v>45</v>
      </c>
      <c r="B45" s="44" t="s">
        <v>7</v>
      </c>
      <c r="C45" s="44" t="s">
        <v>34</v>
      </c>
      <c r="D45" s="44" t="s">
        <v>47</v>
      </c>
      <c r="E45" s="44" t="s">
        <v>150</v>
      </c>
      <c r="F45" s="44" t="s">
        <v>92</v>
      </c>
      <c r="G45" s="44" t="s">
        <v>20</v>
      </c>
      <c r="H45" s="44"/>
      <c r="I45" s="44"/>
      <c r="J45" s="46"/>
      <c r="K45" s="46"/>
      <c r="L45" s="46"/>
      <c r="M45" s="46"/>
      <c r="N45" s="46"/>
      <c r="O45" s="46"/>
      <c r="P45" s="46">
        <v>35000</v>
      </c>
      <c r="Q45" s="46">
        <v>35000</v>
      </c>
      <c r="R45" s="46">
        <v>35000</v>
      </c>
      <c r="S45" s="46"/>
      <c r="T45" s="46"/>
      <c r="U45" s="46"/>
      <c r="V45" s="46">
        <v>35000</v>
      </c>
      <c r="W45" s="46">
        <v>35000</v>
      </c>
      <c r="X45" s="46">
        <v>35000</v>
      </c>
      <c r="Y45" s="46">
        <f t="shared" si="17"/>
        <v>35000</v>
      </c>
      <c r="Z45" s="71">
        <v>8750</v>
      </c>
      <c r="AA45" s="71">
        <v>8750</v>
      </c>
      <c r="AB45" s="71">
        <v>8750</v>
      </c>
      <c r="AC45" s="71">
        <v>8750</v>
      </c>
      <c r="AD45" s="71"/>
      <c r="AE45" s="72">
        <f t="shared" si="12"/>
        <v>35000</v>
      </c>
      <c r="AF45" s="70"/>
      <c r="AG45" s="70">
        <f t="shared" si="5"/>
        <v>35000</v>
      </c>
      <c r="AH45" s="70"/>
      <c r="AI45" s="71">
        <f t="shared" si="6"/>
        <v>35000</v>
      </c>
      <c r="AJ45" s="71"/>
      <c r="AK45" s="71">
        <f t="shared" si="7"/>
        <v>35000</v>
      </c>
      <c r="AL45" s="71">
        <v>8750</v>
      </c>
      <c r="AM45" s="71">
        <f t="shared" si="8"/>
        <v>43750</v>
      </c>
      <c r="AN45" s="71">
        <v>43750</v>
      </c>
      <c r="AO45" s="71">
        <f t="shared" si="18"/>
        <v>0</v>
      </c>
    </row>
    <row r="46" spans="1:41" ht="15.75" hidden="1">
      <c r="A46" s="43" t="s">
        <v>10</v>
      </c>
      <c r="B46" s="44" t="s">
        <v>7</v>
      </c>
      <c r="C46" s="44" t="s">
        <v>34</v>
      </c>
      <c r="D46" s="44" t="s">
        <v>47</v>
      </c>
      <c r="E46" s="44" t="s">
        <v>150</v>
      </c>
      <c r="F46" s="44" t="s">
        <v>92</v>
      </c>
      <c r="G46" s="44" t="s">
        <v>21</v>
      </c>
      <c r="H46" s="44" t="s">
        <v>65</v>
      </c>
      <c r="I46" s="44"/>
      <c r="J46" s="46"/>
      <c r="K46" s="46"/>
      <c r="L46" s="46"/>
      <c r="M46" s="46"/>
      <c r="N46" s="46"/>
      <c r="O46" s="46"/>
      <c r="P46" s="46">
        <v>701300</v>
      </c>
      <c r="Q46" s="46">
        <v>701300</v>
      </c>
      <c r="R46" s="46">
        <v>701300</v>
      </c>
      <c r="S46" s="46"/>
      <c r="T46" s="46"/>
      <c r="U46" s="46"/>
      <c r="V46" s="46">
        <v>701300</v>
      </c>
      <c r="W46" s="46">
        <v>701300</v>
      </c>
      <c r="X46" s="46">
        <v>701300</v>
      </c>
      <c r="Y46" s="46">
        <f t="shared" si="17"/>
        <v>701300</v>
      </c>
      <c r="Z46" s="71">
        <v>325325</v>
      </c>
      <c r="AA46" s="71">
        <v>175325</v>
      </c>
      <c r="AB46" s="71">
        <v>175325</v>
      </c>
      <c r="AC46" s="71">
        <v>25325</v>
      </c>
      <c r="AD46" s="71">
        <v>100000</v>
      </c>
      <c r="AE46" s="72">
        <f t="shared" si="12"/>
        <v>801300</v>
      </c>
      <c r="AF46" s="70"/>
      <c r="AG46" s="70">
        <f t="shared" si="5"/>
        <v>801300</v>
      </c>
      <c r="AH46" s="70"/>
      <c r="AI46" s="71">
        <f t="shared" si="6"/>
        <v>801300</v>
      </c>
      <c r="AJ46" s="71"/>
      <c r="AK46" s="71">
        <f t="shared" si="7"/>
        <v>801300</v>
      </c>
      <c r="AL46" s="71">
        <v>-140000</v>
      </c>
      <c r="AM46" s="71">
        <f t="shared" si="8"/>
        <v>661300</v>
      </c>
      <c r="AN46" s="71">
        <v>625640</v>
      </c>
      <c r="AO46" s="71">
        <f t="shared" si="18"/>
        <v>35660</v>
      </c>
    </row>
    <row r="47" spans="1:41" ht="15.75" hidden="1">
      <c r="A47" s="43" t="s">
        <v>10</v>
      </c>
      <c r="B47" s="44" t="s">
        <v>7</v>
      </c>
      <c r="C47" s="44" t="s">
        <v>34</v>
      </c>
      <c r="D47" s="44" t="s">
        <v>47</v>
      </c>
      <c r="E47" s="44" t="s">
        <v>150</v>
      </c>
      <c r="F47" s="44" t="s">
        <v>92</v>
      </c>
      <c r="G47" s="44" t="s">
        <v>21</v>
      </c>
      <c r="H47" s="44" t="s">
        <v>70</v>
      </c>
      <c r="I47" s="44"/>
      <c r="J47" s="46"/>
      <c r="K47" s="46"/>
      <c r="L47" s="46"/>
      <c r="M47" s="46"/>
      <c r="N47" s="46"/>
      <c r="O47" s="46"/>
      <c r="P47" s="46">
        <v>94500</v>
      </c>
      <c r="Q47" s="46">
        <v>94500</v>
      </c>
      <c r="R47" s="46">
        <v>94500</v>
      </c>
      <c r="S47" s="46"/>
      <c r="T47" s="46"/>
      <c r="U47" s="46"/>
      <c r="V47" s="46">
        <v>94500</v>
      </c>
      <c r="W47" s="46">
        <v>94500</v>
      </c>
      <c r="X47" s="46">
        <v>94500</v>
      </c>
      <c r="Y47" s="46">
        <f t="shared" si="17"/>
        <v>94500</v>
      </c>
      <c r="Z47" s="71"/>
      <c r="AA47" s="71">
        <v>47250</v>
      </c>
      <c r="AB47" s="71"/>
      <c r="AC47" s="71">
        <v>47250</v>
      </c>
      <c r="AD47" s="71"/>
      <c r="AE47" s="72">
        <f t="shared" si="12"/>
        <v>94500</v>
      </c>
      <c r="AF47" s="70"/>
      <c r="AG47" s="70">
        <f t="shared" si="5"/>
        <v>94500</v>
      </c>
      <c r="AH47" s="70"/>
      <c r="AI47" s="71">
        <f t="shared" si="6"/>
        <v>94500</v>
      </c>
      <c r="AJ47" s="71"/>
      <c r="AK47" s="71">
        <f t="shared" si="7"/>
        <v>94500</v>
      </c>
      <c r="AL47" s="71">
        <v>127829.36</v>
      </c>
      <c r="AM47" s="71">
        <v>181329.36</v>
      </c>
      <c r="AN47" s="71">
        <v>51508</v>
      </c>
      <c r="AO47" s="71">
        <f t="shared" si="18"/>
        <v>129821.35999999999</v>
      </c>
    </row>
    <row r="48" spans="1:41" ht="15.75" hidden="1">
      <c r="A48" s="43" t="s">
        <v>159</v>
      </c>
      <c r="B48" s="44" t="s">
        <v>7</v>
      </c>
      <c r="C48" s="44" t="s">
        <v>34</v>
      </c>
      <c r="D48" s="44" t="s">
        <v>47</v>
      </c>
      <c r="E48" s="44" t="s">
        <v>150</v>
      </c>
      <c r="F48" s="44" t="s">
        <v>92</v>
      </c>
      <c r="G48" s="44" t="s">
        <v>25</v>
      </c>
      <c r="H48" s="44" t="s">
        <v>160</v>
      </c>
      <c r="I48" s="44"/>
      <c r="J48" s="46">
        <v>1314254.47</v>
      </c>
      <c r="K48" s="46">
        <v>1429908.86</v>
      </c>
      <c r="L48" s="46">
        <v>1570039.93</v>
      </c>
      <c r="M48" s="46"/>
      <c r="N48" s="46"/>
      <c r="O48" s="46"/>
      <c r="P48" s="46"/>
      <c r="Q48" s="46"/>
      <c r="R48" s="46"/>
      <c r="S48" s="46"/>
      <c r="T48" s="46"/>
      <c r="U48" s="46"/>
      <c r="V48" s="46">
        <v>1314254.47</v>
      </c>
      <c r="W48" s="46">
        <v>1429908.86</v>
      </c>
      <c r="X48" s="46">
        <v>1570039.93</v>
      </c>
      <c r="Y48" s="46">
        <f t="shared" si="17"/>
        <v>795594.7</v>
      </c>
      <c r="Z48" s="71">
        <v>300000</v>
      </c>
      <c r="AA48" s="71">
        <v>105500</v>
      </c>
      <c r="AB48" s="71">
        <v>50000</v>
      </c>
      <c r="AC48" s="71">
        <v>340094.7</v>
      </c>
      <c r="AD48" s="71">
        <v>155390.9</v>
      </c>
      <c r="AE48" s="72">
        <f t="shared" si="12"/>
        <v>950985.6</v>
      </c>
      <c r="AF48" s="70"/>
      <c r="AG48" s="70">
        <f t="shared" si="5"/>
        <v>950985.6</v>
      </c>
      <c r="AH48" s="70"/>
      <c r="AI48" s="71">
        <f t="shared" si="6"/>
        <v>950985.6</v>
      </c>
      <c r="AJ48" s="71"/>
      <c r="AK48" s="71">
        <f t="shared" si="7"/>
        <v>950985.6</v>
      </c>
      <c r="AL48" s="71">
        <v>-297924.59</v>
      </c>
      <c r="AM48" s="71">
        <f t="shared" si="8"/>
        <v>653061.01</v>
      </c>
      <c r="AN48" s="71">
        <v>653061.01</v>
      </c>
      <c r="AO48" s="71">
        <f t="shared" si="18"/>
        <v>0</v>
      </c>
    </row>
    <row r="49" spans="1:41" ht="15.75" hidden="1">
      <c r="A49" s="43" t="s">
        <v>161</v>
      </c>
      <c r="B49" s="44" t="s">
        <v>7</v>
      </c>
      <c r="C49" s="44" t="s">
        <v>34</v>
      </c>
      <c r="D49" s="44" t="s">
        <v>47</v>
      </c>
      <c r="E49" s="44" t="s">
        <v>150</v>
      </c>
      <c r="F49" s="44" t="s">
        <v>92</v>
      </c>
      <c r="G49" s="44" t="s">
        <v>25</v>
      </c>
      <c r="H49" s="44" t="s">
        <v>71</v>
      </c>
      <c r="I49" s="44"/>
      <c r="J49" s="46">
        <v>942828.03</v>
      </c>
      <c r="K49" s="46">
        <v>1039939.32</v>
      </c>
      <c r="L49" s="46">
        <v>1152252.76</v>
      </c>
      <c r="M49" s="46"/>
      <c r="N49" s="46"/>
      <c r="O49" s="46"/>
      <c r="P49" s="46"/>
      <c r="Q49" s="46"/>
      <c r="R49" s="46"/>
      <c r="S49" s="46"/>
      <c r="T49" s="46"/>
      <c r="U49" s="46"/>
      <c r="V49" s="46">
        <v>942828.03</v>
      </c>
      <c r="W49" s="46">
        <v>1039939.32</v>
      </c>
      <c r="X49" s="46">
        <v>1152252.76</v>
      </c>
      <c r="Y49" s="46">
        <f t="shared" si="17"/>
        <v>736354.1</v>
      </c>
      <c r="Z49" s="71">
        <v>295000</v>
      </c>
      <c r="AA49" s="71">
        <v>100000</v>
      </c>
      <c r="AB49" s="71">
        <v>50000</v>
      </c>
      <c r="AC49" s="71">
        <v>291354.1</v>
      </c>
      <c r="AD49" s="71"/>
      <c r="AE49" s="72">
        <f t="shared" si="12"/>
        <v>736354.1</v>
      </c>
      <c r="AF49" s="70"/>
      <c r="AG49" s="70">
        <f t="shared" si="5"/>
        <v>736354.1</v>
      </c>
      <c r="AH49" s="70">
        <v>500000</v>
      </c>
      <c r="AI49" s="71">
        <f t="shared" si="6"/>
        <v>1236354.1</v>
      </c>
      <c r="AJ49" s="71"/>
      <c r="AK49" s="71">
        <f t="shared" si="7"/>
        <v>1236354.1</v>
      </c>
      <c r="AL49" s="71">
        <v>-292289.25</v>
      </c>
      <c r="AM49" s="71">
        <f t="shared" si="8"/>
        <v>944064.8500000001</v>
      </c>
      <c r="AN49" s="71">
        <v>944064.85</v>
      </c>
      <c r="AO49" s="71">
        <f t="shared" si="18"/>
        <v>0</v>
      </c>
    </row>
    <row r="50" spans="1:41" ht="31.5" hidden="1">
      <c r="A50" s="43" t="s">
        <v>162</v>
      </c>
      <c r="B50" s="44" t="s">
        <v>7</v>
      </c>
      <c r="C50" s="44" t="s">
        <v>34</v>
      </c>
      <c r="D50" s="44" t="s">
        <v>47</v>
      </c>
      <c r="E50" s="44" t="s">
        <v>150</v>
      </c>
      <c r="F50" s="44" t="s">
        <v>92</v>
      </c>
      <c r="G50" s="44" t="s">
        <v>25</v>
      </c>
      <c r="H50" s="44" t="s">
        <v>72</v>
      </c>
      <c r="I50" s="44"/>
      <c r="J50" s="46">
        <v>11255.08</v>
      </c>
      <c r="K50" s="46">
        <v>12245.52</v>
      </c>
      <c r="L50" s="46">
        <v>13445.59</v>
      </c>
      <c r="M50" s="46"/>
      <c r="N50" s="46"/>
      <c r="O50" s="46"/>
      <c r="P50" s="46"/>
      <c r="Q50" s="46"/>
      <c r="R50" s="46"/>
      <c r="S50" s="46"/>
      <c r="T50" s="46"/>
      <c r="U50" s="46"/>
      <c r="V50" s="46">
        <v>11255.08</v>
      </c>
      <c r="W50" s="46">
        <v>12245.52</v>
      </c>
      <c r="X50" s="46">
        <v>13445.59</v>
      </c>
      <c r="Y50" s="46">
        <f t="shared" si="17"/>
        <v>13881.9</v>
      </c>
      <c r="Z50" s="71">
        <v>3175.2</v>
      </c>
      <c r="AA50" s="71">
        <v>3175.2</v>
      </c>
      <c r="AB50" s="71">
        <v>3765.75</v>
      </c>
      <c r="AC50" s="71">
        <v>3765.75</v>
      </c>
      <c r="AD50" s="71"/>
      <c r="AE50" s="72">
        <f t="shared" si="12"/>
        <v>13881.9</v>
      </c>
      <c r="AF50" s="70"/>
      <c r="AG50" s="70">
        <f t="shared" si="5"/>
        <v>13881.9</v>
      </c>
      <c r="AH50" s="70"/>
      <c r="AI50" s="71">
        <f t="shared" si="6"/>
        <v>13881.9</v>
      </c>
      <c r="AJ50" s="71"/>
      <c r="AK50" s="71">
        <f t="shared" si="7"/>
        <v>13881.9</v>
      </c>
      <c r="AL50" s="71">
        <v>-3100</v>
      </c>
      <c r="AM50" s="71">
        <f t="shared" si="8"/>
        <v>10781.9</v>
      </c>
      <c r="AN50" s="71">
        <v>10781.9</v>
      </c>
      <c r="AO50" s="71">
        <f t="shared" si="18"/>
        <v>0</v>
      </c>
    </row>
    <row r="51" spans="1:41" ht="15.75" customHeight="1" hidden="1">
      <c r="A51" s="43" t="s">
        <v>163</v>
      </c>
      <c r="B51" s="44" t="s">
        <v>7</v>
      </c>
      <c r="C51" s="44" t="s">
        <v>34</v>
      </c>
      <c r="D51" s="44" t="s">
        <v>47</v>
      </c>
      <c r="E51" s="44" t="s">
        <v>150</v>
      </c>
      <c r="F51" s="44" t="s">
        <v>92</v>
      </c>
      <c r="G51" s="44" t="s">
        <v>25</v>
      </c>
      <c r="H51" s="44" t="s">
        <v>73</v>
      </c>
      <c r="I51" s="44"/>
      <c r="J51" s="46">
        <v>2859.79</v>
      </c>
      <c r="K51" s="46">
        <v>3111.45</v>
      </c>
      <c r="L51" s="46">
        <v>3416.38</v>
      </c>
      <c r="M51" s="46"/>
      <c r="N51" s="46"/>
      <c r="O51" s="46"/>
      <c r="P51" s="46"/>
      <c r="Q51" s="46"/>
      <c r="R51" s="46"/>
      <c r="S51" s="46"/>
      <c r="T51" s="46"/>
      <c r="U51" s="46"/>
      <c r="V51" s="46">
        <v>2859.79</v>
      </c>
      <c r="W51" s="46">
        <v>3111.45</v>
      </c>
      <c r="X51" s="46">
        <v>3416.38</v>
      </c>
      <c r="Y51" s="46">
        <f t="shared" si="17"/>
        <v>3005.75</v>
      </c>
      <c r="Z51" s="71">
        <v>677.46</v>
      </c>
      <c r="AA51" s="71">
        <v>677.46</v>
      </c>
      <c r="AB51" s="71">
        <v>803.4</v>
      </c>
      <c r="AC51" s="71">
        <v>847.43</v>
      </c>
      <c r="AD51" s="71"/>
      <c r="AE51" s="72">
        <f t="shared" si="12"/>
        <v>3005.75</v>
      </c>
      <c r="AF51" s="70"/>
      <c r="AG51" s="70">
        <f t="shared" si="5"/>
        <v>3005.75</v>
      </c>
      <c r="AH51" s="70"/>
      <c r="AI51" s="71">
        <f t="shared" si="6"/>
        <v>3005.75</v>
      </c>
      <c r="AJ51" s="71"/>
      <c r="AK51" s="71">
        <f t="shared" si="7"/>
        <v>3005.75</v>
      </c>
      <c r="AL51" s="71"/>
      <c r="AM51" s="71">
        <f t="shared" si="8"/>
        <v>3005.75</v>
      </c>
      <c r="AN51" s="71">
        <v>3005.75</v>
      </c>
      <c r="AO51" s="71">
        <f t="shared" si="18"/>
        <v>0</v>
      </c>
    </row>
    <row r="52" spans="1:41" ht="31.5" hidden="1">
      <c r="A52" s="43" t="s">
        <v>164</v>
      </c>
      <c r="B52" s="44" t="s">
        <v>7</v>
      </c>
      <c r="C52" s="44" t="s">
        <v>34</v>
      </c>
      <c r="D52" s="44" t="s">
        <v>47</v>
      </c>
      <c r="E52" s="44" t="s">
        <v>150</v>
      </c>
      <c r="F52" s="44" t="s">
        <v>92</v>
      </c>
      <c r="G52" s="44" t="s">
        <v>26</v>
      </c>
      <c r="H52" s="44" t="s">
        <v>74</v>
      </c>
      <c r="I52" s="44"/>
      <c r="J52" s="46"/>
      <c r="K52" s="46"/>
      <c r="L52" s="46"/>
      <c r="M52" s="46"/>
      <c r="N52" s="46"/>
      <c r="O52" s="46"/>
      <c r="P52" s="46">
        <v>424000</v>
      </c>
      <c r="Q52" s="46">
        <v>424000</v>
      </c>
      <c r="R52" s="46">
        <v>424000</v>
      </c>
      <c r="S52" s="46"/>
      <c r="T52" s="46"/>
      <c r="U52" s="46"/>
      <c r="V52" s="46">
        <v>424000</v>
      </c>
      <c r="W52" s="46">
        <v>424000</v>
      </c>
      <c r="X52" s="46">
        <v>424000</v>
      </c>
      <c r="Y52" s="46">
        <f t="shared" si="17"/>
        <v>585000</v>
      </c>
      <c r="Z52" s="71">
        <v>76250</v>
      </c>
      <c r="AA52" s="71">
        <v>106250</v>
      </c>
      <c r="AB52" s="71">
        <v>326250</v>
      </c>
      <c r="AC52" s="71">
        <v>76250</v>
      </c>
      <c r="AD52" s="71">
        <v>300000</v>
      </c>
      <c r="AE52" s="72">
        <f>Y52+AD52</f>
        <v>885000</v>
      </c>
      <c r="AF52" s="70"/>
      <c r="AG52" s="70">
        <f t="shared" si="5"/>
        <v>885000</v>
      </c>
      <c r="AH52" s="70"/>
      <c r="AI52" s="71">
        <f t="shared" si="6"/>
        <v>885000</v>
      </c>
      <c r="AJ52" s="71">
        <v>-68000</v>
      </c>
      <c r="AK52" s="71">
        <f t="shared" si="7"/>
        <v>817000</v>
      </c>
      <c r="AL52" s="71">
        <v>-400688.66</v>
      </c>
      <c r="AM52" s="71">
        <v>356911.34</v>
      </c>
      <c r="AN52" s="71">
        <v>306758.25</v>
      </c>
      <c r="AO52" s="71">
        <f t="shared" si="18"/>
        <v>50153.090000000026</v>
      </c>
    </row>
    <row r="53" spans="1:41" ht="31.5" hidden="1">
      <c r="A53" s="43" t="s">
        <v>165</v>
      </c>
      <c r="B53" s="44" t="s">
        <v>7</v>
      </c>
      <c r="C53" s="44" t="s">
        <v>34</v>
      </c>
      <c r="D53" s="44" t="s">
        <v>47</v>
      </c>
      <c r="E53" s="44" t="s">
        <v>150</v>
      </c>
      <c r="F53" s="44" t="s">
        <v>92</v>
      </c>
      <c r="G53" s="44" t="s">
        <v>26</v>
      </c>
      <c r="H53" s="44" t="s">
        <v>75</v>
      </c>
      <c r="I53" s="44"/>
      <c r="J53" s="46"/>
      <c r="K53" s="46"/>
      <c r="L53" s="46"/>
      <c r="M53" s="46"/>
      <c r="N53" s="46"/>
      <c r="O53" s="46"/>
      <c r="P53" s="46">
        <v>270500</v>
      </c>
      <c r="Q53" s="46">
        <v>270500</v>
      </c>
      <c r="R53" s="46">
        <v>270500</v>
      </c>
      <c r="S53" s="46"/>
      <c r="T53" s="46"/>
      <c r="U53" s="46"/>
      <c r="V53" s="46">
        <v>270500</v>
      </c>
      <c r="W53" s="46">
        <v>270500</v>
      </c>
      <c r="X53" s="46">
        <v>270500</v>
      </c>
      <c r="Y53" s="46">
        <f t="shared" si="17"/>
        <v>195760.26</v>
      </c>
      <c r="Z53" s="71">
        <v>48940.06</v>
      </c>
      <c r="AA53" s="71">
        <v>48940.07</v>
      </c>
      <c r="AB53" s="71">
        <v>48940.06</v>
      </c>
      <c r="AC53" s="71">
        <v>48940.07</v>
      </c>
      <c r="AD53" s="71"/>
      <c r="AE53" s="72">
        <f t="shared" si="12"/>
        <v>195760.26</v>
      </c>
      <c r="AF53" s="70"/>
      <c r="AG53" s="70">
        <f t="shared" si="5"/>
        <v>195760.26</v>
      </c>
      <c r="AH53" s="70">
        <v>76608</v>
      </c>
      <c r="AI53" s="71">
        <f t="shared" si="6"/>
        <v>272368.26</v>
      </c>
      <c r="AJ53" s="71">
        <v>1859.34</v>
      </c>
      <c r="AK53" s="71">
        <f t="shared" si="7"/>
        <v>274227.60000000003</v>
      </c>
      <c r="AL53" s="71">
        <v>4000</v>
      </c>
      <c r="AM53" s="71">
        <f t="shared" si="8"/>
        <v>278227.60000000003</v>
      </c>
      <c r="AN53" s="71">
        <v>276357.25</v>
      </c>
      <c r="AO53" s="71">
        <f t="shared" si="18"/>
        <v>1870.350000000035</v>
      </c>
    </row>
    <row r="54" spans="1:41" ht="15.75" hidden="1">
      <c r="A54" s="43" t="s">
        <v>93</v>
      </c>
      <c r="B54" s="44" t="s">
        <v>7</v>
      </c>
      <c r="C54" s="44" t="s">
        <v>34</v>
      </c>
      <c r="D54" s="44" t="s">
        <v>47</v>
      </c>
      <c r="E54" s="44" t="s">
        <v>150</v>
      </c>
      <c r="F54" s="44" t="s">
        <v>92</v>
      </c>
      <c r="G54" s="44" t="s">
        <v>26</v>
      </c>
      <c r="H54" s="44" t="s">
        <v>76</v>
      </c>
      <c r="I54" s="44"/>
      <c r="J54" s="46"/>
      <c r="K54" s="46"/>
      <c r="L54" s="46"/>
      <c r="M54" s="46"/>
      <c r="N54" s="46"/>
      <c r="O54" s="46"/>
      <c r="P54" s="46">
        <v>619200</v>
      </c>
      <c r="Q54" s="46">
        <v>619200</v>
      </c>
      <c r="R54" s="46">
        <v>619200</v>
      </c>
      <c r="S54" s="46"/>
      <c r="T54" s="46"/>
      <c r="U54" s="46"/>
      <c r="V54" s="46">
        <v>619200</v>
      </c>
      <c r="W54" s="46">
        <v>619200</v>
      </c>
      <c r="X54" s="46">
        <v>619200</v>
      </c>
      <c r="Y54" s="46">
        <f t="shared" si="17"/>
        <v>587150</v>
      </c>
      <c r="Z54" s="71">
        <v>146787.5</v>
      </c>
      <c r="AA54" s="71">
        <v>146787.5</v>
      </c>
      <c r="AB54" s="71">
        <v>146787.5</v>
      </c>
      <c r="AC54" s="71">
        <v>146787.5</v>
      </c>
      <c r="AD54" s="71">
        <v>-150000</v>
      </c>
      <c r="AE54" s="72">
        <f t="shared" si="12"/>
        <v>437150</v>
      </c>
      <c r="AF54" s="70"/>
      <c r="AG54" s="70">
        <f t="shared" si="5"/>
        <v>437150</v>
      </c>
      <c r="AH54" s="70">
        <v>-36000</v>
      </c>
      <c r="AI54" s="71">
        <f t="shared" si="6"/>
        <v>401150</v>
      </c>
      <c r="AJ54" s="71"/>
      <c r="AK54" s="71">
        <f t="shared" si="7"/>
        <v>401150</v>
      </c>
      <c r="AL54" s="71">
        <v>-21150.92</v>
      </c>
      <c r="AM54" s="71">
        <f t="shared" si="8"/>
        <v>379999.08</v>
      </c>
      <c r="AN54" s="71">
        <v>378999.08</v>
      </c>
      <c r="AO54" s="71">
        <f t="shared" si="18"/>
        <v>1000</v>
      </c>
    </row>
    <row r="55" spans="1:41" ht="15.75" hidden="1">
      <c r="A55" s="43" t="s">
        <v>46</v>
      </c>
      <c r="B55" s="44" t="s">
        <v>7</v>
      </c>
      <c r="C55" s="44" t="s">
        <v>34</v>
      </c>
      <c r="D55" s="44" t="s">
        <v>47</v>
      </c>
      <c r="E55" s="44" t="s">
        <v>150</v>
      </c>
      <c r="F55" s="44" t="s">
        <v>92</v>
      </c>
      <c r="G55" s="44" t="s">
        <v>22</v>
      </c>
      <c r="H55" s="44" t="s">
        <v>65</v>
      </c>
      <c r="I55" s="44"/>
      <c r="J55" s="46"/>
      <c r="K55" s="46"/>
      <c r="L55" s="46"/>
      <c r="M55" s="46"/>
      <c r="N55" s="46"/>
      <c r="O55" s="46"/>
      <c r="P55" s="46">
        <v>460000</v>
      </c>
      <c r="Q55" s="46">
        <v>460000</v>
      </c>
      <c r="R55" s="46">
        <v>460000</v>
      </c>
      <c r="S55" s="46"/>
      <c r="T55" s="46"/>
      <c r="U55" s="46"/>
      <c r="V55" s="46">
        <v>460000</v>
      </c>
      <c r="W55" s="46">
        <v>460000</v>
      </c>
      <c r="X55" s="46">
        <v>460000</v>
      </c>
      <c r="Y55" s="46">
        <f t="shared" si="17"/>
        <v>460000</v>
      </c>
      <c r="Z55" s="71">
        <v>165000</v>
      </c>
      <c r="AA55" s="71">
        <v>115000</v>
      </c>
      <c r="AB55" s="71">
        <v>115000</v>
      </c>
      <c r="AC55" s="71">
        <v>65000</v>
      </c>
      <c r="AD55" s="71"/>
      <c r="AE55" s="72">
        <f t="shared" si="12"/>
        <v>460000</v>
      </c>
      <c r="AF55" s="70"/>
      <c r="AG55" s="70">
        <f t="shared" si="5"/>
        <v>460000</v>
      </c>
      <c r="AH55" s="70"/>
      <c r="AI55" s="71">
        <f t="shared" si="6"/>
        <v>460000</v>
      </c>
      <c r="AJ55" s="71">
        <v>150000</v>
      </c>
      <c r="AK55" s="71">
        <f t="shared" si="7"/>
        <v>610000</v>
      </c>
      <c r="AL55" s="71">
        <v>190000</v>
      </c>
      <c r="AM55" s="71">
        <f t="shared" si="8"/>
        <v>800000</v>
      </c>
      <c r="AN55" s="71">
        <v>590053.5</v>
      </c>
      <c r="AO55" s="71">
        <f t="shared" si="18"/>
        <v>209946.5</v>
      </c>
    </row>
    <row r="56" spans="1:41" ht="15.75" hidden="1">
      <c r="A56" s="43" t="s">
        <v>46</v>
      </c>
      <c r="B56" s="44" t="s">
        <v>7</v>
      </c>
      <c r="C56" s="44" t="s">
        <v>34</v>
      </c>
      <c r="D56" s="44" t="s">
        <v>47</v>
      </c>
      <c r="E56" s="44" t="s">
        <v>150</v>
      </c>
      <c r="F56" s="44" t="s">
        <v>92</v>
      </c>
      <c r="G56" s="44" t="s">
        <v>22</v>
      </c>
      <c r="H56" s="44" t="s">
        <v>296</v>
      </c>
      <c r="I56" s="44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71"/>
      <c r="AA56" s="71"/>
      <c r="AB56" s="71"/>
      <c r="AC56" s="71"/>
      <c r="AD56" s="71">
        <v>50000</v>
      </c>
      <c r="AE56" s="72">
        <f t="shared" si="12"/>
        <v>50000</v>
      </c>
      <c r="AF56" s="70"/>
      <c r="AG56" s="70">
        <f t="shared" si="5"/>
        <v>50000</v>
      </c>
      <c r="AH56" s="70"/>
      <c r="AI56" s="71">
        <f t="shared" si="6"/>
        <v>50000</v>
      </c>
      <c r="AJ56" s="71"/>
      <c r="AK56" s="71">
        <f t="shared" si="7"/>
        <v>50000</v>
      </c>
      <c r="AL56" s="71">
        <v>-15709</v>
      </c>
      <c r="AM56" s="71">
        <f t="shared" si="8"/>
        <v>34291</v>
      </c>
      <c r="AN56" s="71">
        <v>34291</v>
      </c>
      <c r="AO56" s="71">
        <f t="shared" si="18"/>
        <v>0</v>
      </c>
    </row>
    <row r="57" spans="1:41" ht="31.5" hidden="1">
      <c r="A57" s="43" t="s">
        <v>166</v>
      </c>
      <c r="B57" s="44" t="s">
        <v>7</v>
      </c>
      <c r="C57" s="44" t="s">
        <v>34</v>
      </c>
      <c r="D57" s="44" t="s">
        <v>47</v>
      </c>
      <c r="E57" s="44" t="s">
        <v>150</v>
      </c>
      <c r="F57" s="44" t="s">
        <v>92</v>
      </c>
      <c r="G57" s="44" t="s">
        <v>22</v>
      </c>
      <c r="H57" s="44" t="s">
        <v>77</v>
      </c>
      <c r="I57" s="44"/>
      <c r="J57" s="46"/>
      <c r="K57" s="46"/>
      <c r="L57" s="46"/>
      <c r="M57" s="46"/>
      <c r="N57" s="46"/>
      <c r="O57" s="46"/>
      <c r="P57" s="46">
        <v>63281.4</v>
      </c>
      <c r="Q57" s="46">
        <v>63281.4</v>
      </c>
      <c r="R57" s="46">
        <v>63281.4</v>
      </c>
      <c r="S57" s="46"/>
      <c r="T57" s="46"/>
      <c r="U57" s="46"/>
      <c r="V57" s="46">
        <v>63281.4</v>
      </c>
      <c r="W57" s="46">
        <v>63281.4</v>
      </c>
      <c r="X57" s="46">
        <v>63281.4</v>
      </c>
      <c r="Y57" s="46">
        <f t="shared" si="17"/>
        <v>66758.4</v>
      </c>
      <c r="Z57" s="71">
        <v>16689.6</v>
      </c>
      <c r="AA57" s="71">
        <v>16689.6</v>
      </c>
      <c r="AB57" s="71">
        <v>16689.6</v>
      </c>
      <c r="AC57" s="71">
        <v>16689.6</v>
      </c>
      <c r="AD57" s="71"/>
      <c r="AE57" s="72">
        <f t="shared" si="12"/>
        <v>66758.4</v>
      </c>
      <c r="AF57" s="70"/>
      <c r="AG57" s="70">
        <f t="shared" si="5"/>
        <v>66758.4</v>
      </c>
      <c r="AH57" s="70"/>
      <c r="AI57" s="71">
        <f t="shared" si="6"/>
        <v>66758.4</v>
      </c>
      <c r="AJ57" s="71"/>
      <c r="AK57" s="71">
        <f t="shared" si="7"/>
        <v>66758.4</v>
      </c>
      <c r="AL57" s="71"/>
      <c r="AM57" s="71">
        <f t="shared" si="8"/>
        <v>66758.4</v>
      </c>
      <c r="AN57" s="71">
        <v>66758.4</v>
      </c>
      <c r="AO57" s="71">
        <f t="shared" si="18"/>
        <v>0</v>
      </c>
    </row>
    <row r="58" spans="1:41" ht="15.75" hidden="1">
      <c r="A58" s="43" t="s">
        <v>167</v>
      </c>
      <c r="B58" s="44" t="s">
        <v>7</v>
      </c>
      <c r="C58" s="44" t="s">
        <v>34</v>
      </c>
      <c r="D58" s="44" t="s">
        <v>47</v>
      </c>
      <c r="E58" s="44" t="s">
        <v>150</v>
      </c>
      <c r="F58" s="44" t="s">
        <v>92</v>
      </c>
      <c r="G58" s="44" t="s">
        <v>22</v>
      </c>
      <c r="H58" s="44" t="s">
        <v>78</v>
      </c>
      <c r="I58" s="44"/>
      <c r="J58" s="46"/>
      <c r="K58" s="46"/>
      <c r="L58" s="46"/>
      <c r="M58" s="46"/>
      <c r="N58" s="46"/>
      <c r="O58" s="46"/>
      <c r="P58" s="46">
        <v>20000</v>
      </c>
      <c r="Q58" s="46">
        <v>20000</v>
      </c>
      <c r="R58" s="46">
        <v>20000</v>
      </c>
      <c r="S58" s="46"/>
      <c r="T58" s="46"/>
      <c r="U58" s="46"/>
      <c r="V58" s="46">
        <v>20000</v>
      </c>
      <c r="W58" s="46">
        <v>20000</v>
      </c>
      <c r="X58" s="46">
        <v>20000</v>
      </c>
      <c r="Y58" s="46">
        <f t="shared" si="17"/>
        <v>11568.72</v>
      </c>
      <c r="Z58" s="71"/>
      <c r="AA58" s="71"/>
      <c r="AB58" s="71">
        <v>11568.72</v>
      </c>
      <c r="AC58" s="71"/>
      <c r="AD58" s="71"/>
      <c r="AE58" s="72">
        <f t="shared" si="12"/>
        <v>11568.72</v>
      </c>
      <c r="AF58" s="70"/>
      <c r="AG58" s="70">
        <f t="shared" si="5"/>
        <v>11568.72</v>
      </c>
      <c r="AH58" s="70"/>
      <c r="AI58" s="71">
        <f t="shared" si="6"/>
        <v>11568.72</v>
      </c>
      <c r="AJ58" s="71"/>
      <c r="AK58" s="71">
        <f t="shared" si="7"/>
        <v>11568.72</v>
      </c>
      <c r="AL58" s="71"/>
      <c r="AM58" s="71">
        <f t="shared" si="8"/>
        <v>11568.72</v>
      </c>
      <c r="AN58" s="71">
        <v>10795.51</v>
      </c>
      <c r="AO58" s="71">
        <f t="shared" si="18"/>
        <v>773.2099999999991</v>
      </c>
    </row>
    <row r="59" spans="1:41" ht="31.5" hidden="1">
      <c r="A59" s="43" t="s">
        <v>168</v>
      </c>
      <c r="B59" s="44" t="s">
        <v>7</v>
      </c>
      <c r="C59" s="44" t="s">
        <v>34</v>
      </c>
      <c r="D59" s="44" t="s">
        <v>47</v>
      </c>
      <c r="E59" s="44" t="s">
        <v>150</v>
      </c>
      <c r="F59" s="44" t="s">
        <v>92</v>
      </c>
      <c r="G59" s="44" t="s">
        <v>22</v>
      </c>
      <c r="H59" s="44" t="s">
        <v>79</v>
      </c>
      <c r="I59" s="44"/>
      <c r="J59" s="46"/>
      <c r="K59" s="46"/>
      <c r="L59" s="46"/>
      <c r="M59" s="46"/>
      <c r="N59" s="46"/>
      <c r="O59" s="46"/>
      <c r="P59" s="46">
        <v>145100</v>
      </c>
      <c r="Q59" s="46">
        <v>145100</v>
      </c>
      <c r="R59" s="46">
        <v>145100</v>
      </c>
      <c r="S59" s="46"/>
      <c r="T59" s="46"/>
      <c r="U59" s="46"/>
      <c r="V59" s="46">
        <v>145100</v>
      </c>
      <c r="W59" s="46">
        <v>145100</v>
      </c>
      <c r="X59" s="46">
        <v>145100</v>
      </c>
      <c r="Y59" s="46">
        <f t="shared" si="17"/>
        <v>161000</v>
      </c>
      <c r="Z59" s="71">
        <v>13200</v>
      </c>
      <c r="AA59" s="71">
        <v>147800</v>
      </c>
      <c r="AB59" s="71"/>
      <c r="AC59" s="71"/>
      <c r="AD59" s="71"/>
      <c r="AE59" s="72">
        <f t="shared" si="12"/>
        <v>161000</v>
      </c>
      <c r="AF59" s="70"/>
      <c r="AG59" s="70">
        <f t="shared" si="5"/>
        <v>161000</v>
      </c>
      <c r="AH59" s="70"/>
      <c r="AI59" s="71">
        <f t="shared" si="6"/>
        <v>161000</v>
      </c>
      <c r="AJ59" s="71"/>
      <c r="AK59" s="71">
        <f t="shared" si="7"/>
        <v>161000</v>
      </c>
      <c r="AL59" s="71">
        <v>43400</v>
      </c>
      <c r="AM59" s="71">
        <f t="shared" si="8"/>
        <v>204400</v>
      </c>
      <c r="AN59" s="71">
        <v>194609.84</v>
      </c>
      <c r="AO59" s="71">
        <f t="shared" si="18"/>
        <v>9790.160000000003</v>
      </c>
    </row>
    <row r="60" spans="1:41" ht="47.25" hidden="1">
      <c r="A60" s="43" t="s">
        <v>153</v>
      </c>
      <c r="B60" s="44" t="s">
        <v>7</v>
      </c>
      <c r="C60" s="44" t="s">
        <v>34</v>
      </c>
      <c r="D60" s="44" t="s">
        <v>47</v>
      </c>
      <c r="E60" s="44" t="s">
        <v>150</v>
      </c>
      <c r="F60" s="44" t="s">
        <v>92</v>
      </c>
      <c r="G60" s="44" t="s">
        <v>22</v>
      </c>
      <c r="H60" s="44" t="s">
        <v>80</v>
      </c>
      <c r="I60" s="44"/>
      <c r="J60" s="46"/>
      <c r="K60" s="46"/>
      <c r="L60" s="46"/>
      <c r="M60" s="46"/>
      <c r="N60" s="46"/>
      <c r="O60" s="46"/>
      <c r="P60" s="46">
        <v>150000</v>
      </c>
      <c r="Q60" s="46">
        <v>150000</v>
      </c>
      <c r="R60" s="46">
        <v>150000</v>
      </c>
      <c r="S60" s="46"/>
      <c r="T60" s="46"/>
      <c r="U60" s="46"/>
      <c r="V60" s="46">
        <v>150000</v>
      </c>
      <c r="W60" s="46">
        <v>150000</v>
      </c>
      <c r="X60" s="46">
        <v>150000</v>
      </c>
      <c r="Y60" s="46">
        <f t="shared" si="17"/>
        <v>150000</v>
      </c>
      <c r="Z60" s="71">
        <v>82000</v>
      </c>
      <c r="AA60" s="71">
        <v>30500</v>
      </c>
      <c r="AB60" s="71">
        <v>37500</v>
      </c>
      <c r="AC60" s="71">
        <v>0</v>
      </c>
      <c r="AD60" s="71"/>
      <c r="AE60" s="72">
        <f t="shared" si="12"/>
        <v>150000</v>
      </c>
      <c r="AF60" s="70"/>
      <c r="AG60" s="70">
        <f t="shared" si="5"/>
        <v>150000</v>
      </c>
      <c r="AH60" s="70"/>
      <c r="AI60" s="71">
        <f t="shared" si="6"/>
        <v>150000</v>
      </c>
      <c r="AJ60" s="71">
        <v>10000</v>
      </c>
      <c r="AK60" s="71">
        <f t="shared" si="7"/>
        <v>160000</v>
      </c>
      <c r="AL60" s="71">
        <v>66820</v>
      </c>
      <c r="AM60" s="71">
        <f t="shared" si="8"/>
        <v>226820</v>
      </c>
      <c r="AN60" s="71">
        <v>212754.6</v>
      </c>
      <c r="AO60" s="71">
        <f t="shared" si="18"/>
        <v>14065.399999999994</v>
      </c>
    </row>
    <row r="61" spans="1:41" ht="15.75" hidden="1">
      <c r="A61" s="43" t="s">
        <v>154</v>
      </c>
      <c r="B61" s="44" t="s">
        <v>7</v>
      </c>
      <c r="C61" s="44" t="s">
        <v>34</v>
      </c>
      <c r="D61" s="44" t="s">
        <v>47</v>
      </c>
      <c r="E61" s="44" t="s">
        <v>150</v>
      </c>
      <c r="F61" s="44" t="s">
        <v>92</v>
      </c>
      <c r="G61" s="44" t="s">
        <v>22</v>
      </c>
      <c r="H61" s="44" t="s">
        <v>67</v>
      </c>
      <c r="I61" s="44"/>
      <c r="J61" s="46"/>
      <c r="K61" s="46"/>
      <c r="L61" s="46"/>
      <c r="M61" s="46"/>
      <c r="N61" s="46"/>
      <c r="O61" s="46"/>
      <c r="P61" s="46">
        <v>2100000</v>
      </c>
      <c r="Q61" s="46">
        <v>2100000</v>
      </c>
      <c r="R61" s="46">
        <v>2100000</v>
      </c>
      <c r="S61" s="46"/>
      <c r="T61" s="46"/>
      <c r="U61" s="46"/>
      <c r="V61" s="46">
        <v>2100000</v>
      </c>
      <c r="W61" s="46">
        <v>2100000</v>
      </c>
      <c r="X61" s="46">
        <v>2100000</v>
      </c>
      <c r="Y61" s="46">
        <v>3186229.28</v>
      </c>
      <c r="Z61" s="71">
        <v>497893.46</v>
      </c>
      <c r="AA61" s="71">
        <v>1342445.27</v>
      </c>
      <c r="AB61" s="71">
        <v>672445.27</v>
      </c>
      <c r="AC61" s="71">
        <v>672445.28</v>
      </c>
      <c r="AD61" s="71">
        <v>-110000</v>
      </c>
      <c r="AE61" s="72">
        <f t="shared" si="12"/>
        <v>3076229.28</v>
      </c>
      <c r="AF61" s="70"/>
      <c r="AG61" s="70">
        <f t="shared" si="5"/>
        <v>3076229.28</v>
      </c>
      <c r="AH61" s="70">
        <v>-44450</v>
      </c>
      <c r="AI61" s="71">
        <f t="shared" si="6"/>
        <v>3031779.28</v>
      </c>
      <c r="AJ61" s="71">
        <v>-160000</v>
      </c>
      <c r="AK61" s="71">
        <v>2881779.28</v>
      </c>
      <c r="AL61" s="71">
        <v>50000</v>
      </c>
      <c r="AM61" s="71">
        <v>2899779.28</v>
      </c>
      <c r="AN61" s="71">
        <v>2812846.52</v>
      </c>
      <c r="AO61" s="71">
        <f t="shared" si="18"/>
        <v>86932.75999999978</v>
      </c>
    </row>
    <row r="62" spans="1:41" ht="31.5" hidden="1">
      <c r="A62" s="43" t="s">
        <v>217</v>
      </c>
      <c r="B62" s="44" t="s">
        <v>7</v>
      </c>
      <c r="C62" s="44" t="s">
        <v>34</v>
      </c>
      <c r="D62" s="44" t="s">
        <v>47</v>
      </c>
      <c r="E62" s="44" t="s">
        <v>150</v>
      </c>
      <c r="F62" s="44" t="s">
        <v>92</v>
      </c>
      <c r="G62" s="44" t="s">
        <v>27</v>
      </c>
      <c r="H62" s="44" t="s">
        <v>83</v>
      </c>
      <c r="I62" s="44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>
        <f t="shared" si="17"/>
        <v>295900</v>
      </c>
      <c r="Z62" s="71">
        <v>50000</v>
      </c>
      <c r="AA62" s="71">
        <v>100000</v>
      </c>
      <c r="AB62" s="71">
        <v>45900</v>
      </c>
      <c r="AC62" s="71">
        <v>100000</v>
      </c>
      <c r="AD62" s="71"/>
      <c r="AE62" s="72">
        <f t="shared" si="12"/>
        <v>295900</v>
      </c>
      <c r="AF62" s="70"/>
      <c r="AG62" s="70">
        <f t="shared" si="5"/>
        <v>295900</v>
      </c>
      <c r="AH62" s="70">
        <v>-81460</v>
      </c>
      <c r="AI62" s="71">
        <f t="shared" si="6"/>
        <v>214440</v>
      </c>
      <c r="AJ62" s="71">
        <v>-45900</v>
      </c>
      <c r="AK62" s="71">
        <v>158540</v>
      </c>
      <c r="AL62" s="71">
        <v>-158090</v>
      </c>
      <c r="AM62" s="71">
        <f t="shared" si="8"/>
        <v>450</v>
      </c>
      <c r="AN62" s="71">
        <v>450</v>
      </c>
      <c r="AO62" s="71">
        <f t="shared" si="18"/>
        <v>0</v>
      </c>
    </row>
    <row r="63" spans="1:41" ht="31.5" hidden="1">
      <c r="A63" s="43" t="s">
        <v>169</v>
      </c>
      <c r="B63" s="44" t="s">
        <v>7</v>
      </c>
      <c r="C63" s="44" t="s">
        <v>34</v>
      </c>
      <c r="D63" s="44" t="s">
        <v>47</v>
      </c>
      <c r="E63" s="44" t="s">
        <v>150</v>
      </c>
      <c r="F63" s="44" t="s">
        <v>92</v>
      </c>
      <c r="G63" s="44" t="s">
        <v>27</v>
      </c>
      <c r="H63" s="44" t="s">
        <v>84</v>
      </c>
      <c r="I63" s="44"/>
      <c r="J63" s="46"/>
      <c r="K63" s="46"/>
      <c r="L63" s="46"/>
      <c r="M63" s="46"/>
      <c r="N63" s="46"/>
      <c r="O63" s="46"/>
      <c r="P63" s="46">
        <v>163100</v>
      </c>
      <c r="Q63" s="46">
        <v>163100</v>
      </c>
      <c r="R63" s="46">
        <v>163100</v>
      </c>
      <c r="S63" s="46"/>
      <c r="T63" s="46"/>
      <c r="U63" s="46"/>
      <c r="V63" s="46">
        <v>163100</v>
      </c>
      <c r="W63" s="46">
        <v>163100</v>
      </c>
      <c r="X63" s="46">
        <v>163100</v>
      </c>
      <c r="Y63" s="46">
        <f t="shared" si="17"/>
        <v>166100</v>
      </c>
      <c r="Z63" s="71">
        <v>83000</v>
      </c>
      <c r="AA63" s="71">
        <v>41550</v>
      </c>
      <c r="AB63" s="71">
        <v>41500</v>
      </c>
      <c r="AC63" s="71">
        <v>50</v>
      </c>
      <c r="AD63" s="71"/>
      <c r="AE63" s="72">
        <f t="shared" si="12"/>
        <v>166100</v>
      </c>
      <c r="AF63" s="70"/>
      <c r="AG63" s="70">
        <f t="shared" si="5"/>
        <v>166100</v>
      </c>
      <c r="AH63" s="70"/>
      <c r="AI63" s="71">
        <f t="shared" si="6"/>
        <v>166100</v>
      </c>
      <c r="AJ63" s="71">
        <v>170000</v>
      </c>
      <c r="AK63" s="71">
        <f t="shared" si="7"/>
        <v>336100</v>
      </c>
      <c r="AL63" s="71"/>
      <c r="AM63" s="71">
        <f t="shared" si="8"/>
        <v>336100</v>
      </c>
      <c r="AN63" s="71">
        <v>335111.02</v>
      </c>
      <c r="AO63" s="71">
        <f t="shared" si="18"/>
        <v>988.9799999999814</v>
      </c>
    </row>
    <row r="64" spans="1:41" ht="15.75" hidden="1">
      <c r="A64" s="43" t="s">
        <v>158</v>
      </c>
      <c r="B64" s="44" t="s">
        <v>7</v>
      </c>
      <c r="C64" s="44" t="s">
        <v>34</v>
      </c>
      <c r="D64" s="44" t="s">
        <v>47</v>
      </c>
      <c r="E64" s="44" t="s">
        <v>150</v>
      </c>
      <c r="F64" s="44" t="s">
        <v>92</v>
      </c>
      <c r="G64" s="44" t="s">
        <v>23</v>
      </c>
      <c r="H64" s="44" t="s">
        <v>85</v>
      </c>
      <c r="I64" s="44"/>
      <c r="J64" s="46"/>
      <c r="K64" s="46"/>
      <c r="L64" s="46"/>
      <c r="M64" s="46"/>
      <c r="N64" s="46"/>
      <c r="O64" s="46"/>
      <c r="P64" s="46">
        <v>560100</v>
      </c>
      <c r="Q64" s="46">
        <v>560100</v>
      </c>
      <c r="R64" s="46">
        <v>560100</v>
      </c>
      <c r="S64" s="46"/>
      <c r="T64" s="46"/>
      <c r="U64" s="46"/>
      <c r="V64" s="46">
        <v>560100</v>
      </c>
      <c r="W64" s="46">
        <v>560100</v>
      </c>
      <c r="X64" s="46">
        <v>560100</v>
      </c>
      <c r="Y64" s="46">
        <f t="shared" si="17"/>
        <v>439000</v>
      </c>
      <c r="Z64" s="71">
        <v>34750</v>
      </c>
      <c r="AA64" s="71">
        <v>134750</v>
      </c>
      <c r="AB64" s="71">
        <v>134750</v>
      </c>
      <c r="AC64" s="71">
        <v>134750</v>
      </c>
      <c r="AD64" s="71"/>
      <c r="AE64" s="72">
        <f t="shared" si="12"/>
        <v>439000</v>
      </c>
      <c r="AF64" s="70">
        <v>-61200</v>
      </c>
      <c r="AG64" s="70">
        <f t="shared" si="5"/>
        <v>377800</v>
      </c>
      <c r="AH64" s="70"/>
      <c r="AI64" s="71">
        <f t="shared" si="6"/>
        <v>377800</v>
      </c>
      <c r="AJ64" s="71">
        <v>-80000</v>
      </c>
      <c r="AK64" s="71">
        <f t="shared" si="7"/>
        <v>297800</v>
      </c>
      <c r="AL64" s="71">
        <v>393800</v>
      </c>
      <c r="AM64" s="71">
        <f t="shared" si="8"/>
        <v>691600</v>
      </c>
      <c r="AN64" s="71">
        <v>535813</v>
      </c>
      <c r="AO64" s="71">
        <f t="shared" si="18"/>
        <v>155787</v>
      </c>
    </row>
    <row r="65" spans="1:41" ht="15.75" hidden="1">
      <c r="A65" s="43" t="s">
        <v>170</v>
      </c>
      <c r="B65" s="44" t="s">
        <v>7</v>
      </c>
      <c r="C65" s="44" t="s">
        <v>34</v>
      </c>
      <c r="D65" s="44" t="s">
        <v>47</v>
      </c>
      <c r="E65" s="44" t="s">
        <v>150</v>
      </c>
      <c r="F65" s="44" t="s">
        <v>92</v>
      </c>
      <c r="G65" s="44" t="s">
        <v>24</v>
      </c>
      <c r="H65" s="44" t="s">
        <v>86</v>
      </c>
      <c r="I65" s="44"/>
      <c r="J65" s="46"/>
      <c r="K65" s="46"/>
      <c r="L65" s="46"/>
      <c r="M65" s="46"/>
      <c r="N65" s="46"/>
      <c r="O65" s="46"/>
      <c r="P65" s="46">
        <v>1080000</v>
      </c>
      <c r="Q65" s="46">
        <v>1080000</v>
      </c>
      <c r="R65" s="46">
        <v>1080000</v>
      </c>
      <c r="S65" s="46"/>
      <c r="T65" s="46"/>
      <c r="U65" s="46"/>
      <c r="V65" s="46">
        <v>1080000</v>
      </c>
      <c r="W65" s="46">
        <v>1080000</v>
      </c>
      <c r="X65" s="46">
        <v>1080000</v>
      </c>
      <c r="Y65" s="46">
        <f t="shared" si="17"/>
        <v>1080000</v>
      </c>
      <c r="Z65" s="71">
        <v>100000</v>
      </c>
      <c r="AA65" s="71">
        <v>300000</v>
      </c>
      <c r="AB65" s="71">
        <v>100000</v>
      </c>
      <c r="AC65" s="71">
        <v>580000</v>
      </c>
      <c r="AD65" s="71"/>
      <c r="AE65" s="72">
        <f t="shared" si="12"/>
        <v>1080000</v>
      </c>
      <c r="AF65" s="70"/>
      <c r="AG65" s="70">
        <f t="shared" si="5"/>
        <v>1080000</v>
      </c>
      <c r="AH65" s="70"/>
      <c r="AI65" s="71">
        <f t="shared" si="6"/>
        <v>1080000</v>
      </c>
      <c r="AJ65" s="71"/>
      <c r="AK65" s="71">
        <f t="shared" si="7"/>
        <v>1080000</v>
      </c>
      <c r="AL65" s="71"/>
      <c r="AM65" s="71">
        <f t="shared" si="8"/>
        <v>1080000</v>
      </c>
      <c r="AN65" s="71">
        <v>1001944.25</v>
      </c>
      <c r="AO65" s="71">
        <f t="shared" si="18"/>
        <v>78055.75</v>
      </c>
    </row>
    <row r="66" spans="1:41" ht="15.75" hidden="1">
      <c r="A66" s="43" t="s">
        <v>12</v>
      </c>
      <c r="B66" s="44" t="s">
        <v>7</v>
      </c>
      <c r="C66" s="44" t="s">
        <v>34</v>
      </c>
      <c r="D66" s="44" t="s">
        <v>47</v>
      </c>
      <c r="E66" s="44" t="s">
        <v>150</v>
      </c>
      <c r="F66" s="44" t="s">
        <v>92</v>
      </c>
      <c r="G66" s="44" t="s">
        <v>24</v>
      </c>
      <c r="H66" s="44" t="s">
        <v>68</v>
      </c>
      <c r="I66" s="44"/>
      <c r="J66" s="46"/>
      <c r="K66" s="46"/>
      <c r="L66" s="46"/>
      <c r="M66" s="46"/>
      <c r="N66" s="46"/>
      <c r="O66" s="46"/>
      <c r="P66" s="46">
        <v>1336150</v>
      </c>
      <c r="Q66" s="46">
        <v>1336150</v>
      </c>
      <c r="R66" s="46">
        <v>1336150</v>
      </c>
      <c r="S66" s="46"/>
      <c r="T66" s="46"/>
      <c r="U66" s="46"/>
      <c r="V66" s="46">
        <v>1336150</v>
      </c>
      <c r="W66" s="46">
        <v>1336150</v>
      </c>
      <c r="X66" s="46">
        <v>1336150</v>
      </c>
      <c r="Y66" s="46">
        <f t="shared" si="17"/>
        <v>1324960</v>
      </c>
      <c r="Z66" s="71">
        <v>499960</v>
      </c>
      <c r="AA66" s="71">
        <v>325000</v>
      </c>
      <c r="AB66" s="71">
        <v>325000</v>
      </c>
      <c r="AC66" s="71">
        <v>175000</v>
      </c>
      <c r="AD66" s="71"/>
      <c r="AE66" s="72">
        <f t="shared" si="12"/>
        <v>1324960</v>
      </c>
      <c r="AF66" s="70">
        <v>-400000</v>
      </c>
      <c r="AG66" s="70">
        <f t="shared" si="5"/>
        <v>924960</v>
      </c>
      <c r="AH66" s="70">
        <v>251460</v>
      </c>
      <c r="AI66" s="71">
        <f t="shared" si="6"/>
        <v>1176420</v>
      </c>
      <c r="AJ66" s="71">
        <v>400000</v>
      </c>
      <c r="AK66" s="71">
        <f t="shared" si="7"/>
        <v>1576420</v>
      </c>
      <c r="AL66" s="71">
        <v>700000</v>
      </c>
      <c r="AM66" s="71">
        <v>2317420</v>
      </c>
      <c r="AN66" s="71">
        <v>2315852</v>
      </c>
      <c r="AO66" s="71">
        <f t="shared" si="18"/>
        <v>1568</v>
      </c>
    </row>
    <row r="67" spans="1:41" ht="15.75" hidden="1">
      <c r="A67" s="43" t="s">
        <v>218</v>
      </c>
      <c r="B67" s="44" t="s">
        <v>7</v>
      </c>
      <c r="C67" s="44" t="s">
        <v>34</v>
      </c>
      <c r="D67" s="44" t="s">
        <v>47</v>
      </c>
      <c r="E67" s="44" t="s">
        <v>150</v>
      </c>
      <c r="F67" s="44" t="s">
        <v>219</v>
      </c>
      <c r="G67" s="44" t="s">
        <v>220</v>
      </c>
      <c r="H67" s="44"/>
      <c r="I67" s="44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>
        <f t="shared" si="17"/>
        <v>68873.72</v>
      </c>
      <c r="Z67" s="71">
        <v>17218.43</v>
      </c>
      <c r="AA67" s="71">
        <v>17218.43</v>
      </c>
      <c r="AB67" s="71">
        <v>17218.43</v>
      </c>
      <c r="AC67" s="71">
        <v>17218.43</v>
      </c>
      <c r="AD67" s="71"/>
      <c r="AE67" s="72">
        <f t="shared" si="12"/>
        <v>68873.72</v>
      </c>
      <c r="AF67" s="70"/>
      <c r="AG67" s="70">
        <f t="shared" si="5"/>
        <v>68873.72</v>
      </c>
      <c r="AH67" s="70"/>
      <c r="AI67" s="71">
        <f t="shared" si="6"/>
        <v>68873.72</v>
      </c>
      <c r="AJ67" s="71">
        <v>36103</v>
      </c>
      <c r="AK67" s="71">
        <f t="shared" si="7"/>
        <v>104976.72</v>
      </c>
      <c r="AL67" s="71"/>
      <c r="AM67" s="71">
        <f t="shared" si="8"/>
        <v>104976.72</v>
      </c>
      <c r="AN67" s="71">
        <v>101464.72</v>
      </c>
      <c r="AO67" s="71">
        <f t="shared" si="18"/>
        <v>3512</v>
      </c>
    </row>
    <row r="68" spans="1:41" ht="15.75" hidden="1">
      <c r="A68" s="43" t="s">
        <v>14</v>
      </c>
      <c r="B68" s="44" t="s">
        <v>7</v>
      </c>
      <c r="C68" s="44" t="s">
        <v>34</v>
      </c>
      <c r="D68" s="44" t="s">
        <v>47</v>
      </c>
      <c r="E68" s="44" t="s">
        <v>150</v>
      </c>
      <c r="F68" s="44" t="s">
        <v>171</v>
      </c>
      <c r="G68" s="44" t="s">
        <v>27</v>
      </c>
      <c r="H68" s="44" t="s">
        <v>82</v>
      </c>
      <c r="I68" s="44"/>
      <c r="J68" s="46"/>
      <c r="K68" s="46"/>
      <c r="L68" s="46"/>
      <c r="M68" s="46"/>
      <c r="N68" s="46"/>
      <c r="O68" s="46"/>
      <c r="P68" s="46">
        <v>89022</v>
      </c>
      <c r="Q68" s="46">
        <v>89022</v>
      </c>
      <c r="R68" s="46">
        <v>89022</v>
      </c>
      <c r="S68" s="46"/>
      <c r="T68" s="46"/>
      <c r="U68" s="46"/>
      <c r="V68" s="46">
        <v>89022</v>
      </c>
      <c r="W68" s="46">
        <v>89022</v>
      </c>
      <c r="X68" s="46">
        <v>89022</v>
      </c>
      <c r="Y68" s="46">
        <f t="shared" si="17"/>
        <v>140000</v>
      </c>
      <c r="Z68" s="71">
        <v>35000</v>
      </c>
      <c r="AA68" s="71">
        <v>35000</v>
      </c>
      <c r="AB68" s="71">
        <v>35000</v>
      </c>
      <c r="AC68" s="71">
        <v>35000</v>
      </c>
      <c r="AD68" s="70">
        <v>10000</v>
      </c>
      <c r="AE68" s="72">
        <f t="shared" si="12"/>
        <v>150000</v>
      </c>
      <c r="AF68" s="70"/>
      <c r="AG68" s="70">
        <f t="shared" si="5"/>
        <v>150000</v>
      </c>
      <c r="AH68" s="70"/>
      <c r="AI68" s="71">
        <f t="shared" si="6"/>
        <v>150000</v>
      </c>
      <c r="AJ68" s="71">
        <v>8000</v>
      </c>
      <c r="AK68" s="71">
        <f t="shared" si="7"/>
        <v>158000</v>
      </c>
      <c r="AL68" s="71">
        <v>40000</v>
      </c>
      <c r="AM68" s="71">
        <f t="shared" si="8"/>
        <v>198000</v>
      </c>
      <c r="AN68" s="71">
        <v>149442.24</v>
      </c>
      <c r="AO68" s="71">
        <f t="shared" si="18"/>
        <v>48557.76000000001</v>
      </c>
    </row>
    <row r="69" spans="1:41" ht="15.75" hidden="1">
      <c r="A69" s="43" t="s">
        <v>14</v>
      </c>
      <c r="B69" s="44" t="s">
        <v>7</v>
      </c>
      <c r="C69" s="44" t="s">
        <v>34</v>
      </c>
      <c r="D69" s="44" t="s">
        <v>47</v>
      </c>
      <c r="E69" s="44" t="s">
        <v>150</v>
      </c>
      <c r="F69" s="44" t="s">
        <v>95</v>
      </c>
      <c r="G69" s="44" t="s">
        <v>27</v>
      </c>
      <c r="H69" s="44" t="s">
        <v>82</v>
      </c>
      <c r="I69" s="44"/>
      <c r="J69" s="46"/>
      <c r="K69" s="46"/>
      <c r="L69" s="46"/>
      <c r="M69" s="46"/>
      <c r="N69" s="46"/>
      <c r="O69" s="46"/>
      <c r="P69" s="46">
        <v>172939.14</v>
      </c>
      <c r="Q69" s="46">
        <v>172939.14</v>
      </c>
      <c r="R69" s="46">
        <v>172939.14</v>
      </c>
      <c r="S69" s="46"/>
      <c r="T69" s="46"/>
      <c r="U69" s="46"/>
      <c r="V69" s="46">
        <v>172939.14</v>
      </c>
      <c r="W69" s="46">
        <v>172939.14</v>
      </c>
      <c r="X69" s="46">
        <v>172939.14</v>
      </c>
      <c r="Y69" s="46">
        <f t="shared" si="17"/>
        <v>39607.37</v>
      </c>
      <c r="Z69" s="71">
        <v>36174</v>
      </c>
      <c r="AA69" s="71">
        <v>3433.37</v>
      </c>
      <c r="AB69" s="71">
        <v>0</v>
      </c>
      <c r="AC69" s="71">
        <v>0</v>
      </c>
      <c r="AD69" s="71">
        <v>11000</v>
      </c>
      <c r="AE69" s="72">
        <f t="shared" si="12"/>
        <v>50607.37</v>
      </c>
      <c r="AF69" s="70"/>
      <c r="AG69" s="70">
        <f t="shared" si="5"/>
        <v>50607.37</v>
      </c>
      <c r="AH69" s="70"/>
      <c r="AI69" s="71">
        <f t="shared" si="6"/>
        <v>50607.37</v>
      </c>
      <c r="AJ69" s="71"/>
      <c r="AK69" s="71">
        <f t="shared" si="7"/>
        <v>50607.37</v>
      </c>
      <c r="AL69" s="71"/>
      <c r="AM69" s="71">
        <f t="shared" si="8"/>
        <v>50607.37</v>
      </c>
      <c r="AN69" s="71">
        <v>31746.43</v>
      </c>
      <c r="AO69" s="71">
        <f t="shared" si="18"/>
        <v>18860.940000000002</v>
      </c>
    </row>
    <row r="70" spans="1:41" ht="47.25" hidden="1">
      <c r="A70" s="43" t="s">
        <v>172</v>
      </c>
      <c r="B70" s="44" t="s">
        <v>7</v>
      </c>
      <c r="C70" s="44" t="s">
        <v>34</v>
      </c>
      <c r="D70" s="44" t="s">
        <v>47</v>
      </c>
      <c r="E70" s="44" t="s">
        <v>150</v>
      </c>
      <c r="F70" s="44" t="s">
        <v>95</v>
      </c>
      <c r="G70" s="44" t="s">
        <v>27</v>
      </c>
      <c r="H70" s="44" t="s">
        <v>103</v>
      </c>
      <c r="I70" s="44"/>
      <c r="J70" s="46"/>
      <c r="K70" s="46"/>
      <c r="L70" s="46"/>
      <c r="M70" s="46"/>
      <c r="N70" s="46"/>
      <c r="O70" s="46"/>
      <c r="P70" s="46">
        <v>50000</v>
      </c>
      <c r="Q70" s="46">
        <v>50000</v>
      </c>
      <c r="R70" s="46">
        <v>50000</v>
      </c>
      <c r="S70" s="46"/>
      <c r="T70" s="46"/>
      <c r="U70" s="46"/>
      <c r="V70" s="46">
        <v>50000</v>
      </c>
      <c r="W70" s="46">
        <v>50000</v>
      </c>
      <c r="X70" s="46">
        <v>50000</v>
      </c>
      <c r="Y70" s="46"/>
      <c r="Z70" s="71">
        <v>1000</v>
      </c>
      <c r="AA70" s="71"/>
      <c r="AB70" s="71"/>
      <c r="AC70" s="71"/>
      <c r="AD70" s="71">
        <v>1000</v>
      </c>
      <c r="AE70" s="72">
        <f t="shared" si="12"/>
        <v>1000</v>
      </c>
      <c r="AF70" s="70"/>
      <c r="AG70" s="70">
        <f t="shared" si="5"/>
        <v>1000</v>
      </c>
      <c r="AH70" s="70"/>
      <c r="AI70" s="71">
        <f t="shared" si="6"/>
        <v>1000</v>
      </c>
      <c r="AJ70" s="71">
        <v>10000</v>
      </c>
      <c r="AK70" s="71">
        <f t="shared" si="7"/>
        <v>11000</v>
      </c>
      <c r="AL70" s="71"/>
      <c r="AM70" s="71">
        <f t="shared" si="8"/>
        <v>11000</v>
      </c>
      <c r="AN70" s="71">
        <v>3.1</v>
      </c>
      <c r="AO70" s="71">
        <f t="shared" si="18"/>
        <v>10996.9</v>
      </c>
    </row>
    <row r="71" spans="1:41" s="3" customFormat="1" ht="15.75" hidden="1">
      <c r="A71" s="43" t="s">
        <v>226</v>
      </c>
      <c r="B71" s="44" t="s">
        <v>7</v>
      </c>
      <c r="C71" s="44" t="s">
        <v>34</v>
      </c>
      <c r="D71" s="44" t="s">
        <v>87</v>
      </c>
      <c r="E71" s="44"/>
      <c r="F71" s="44"/>
      <c r="G71" s="44"/>
      <c r="H71" s="44"/>
      <c r="I71" s="44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>
        <f aca="true" t="shared" si="19" ref="Y71:AF71">Y72+Y93+Y95+Y97</f>
        <v>17639669.54</v>
      </c>
      <c r="Z71" s="46">
        <f t="shared" si="19"/>
        <v>1897990.5899999999</v>
      </c>
      <c r="AA71" s="46">
        <f t="shared" si="19"/>
        <v>6093065.85</v>
      </c>
      <c r="AB71" s="46">
        <f t="shared" si="19"/>
        <v>6327065.47</v>
      </c>
      <c r="AC71" s="46">
        <f t="shared" si="19"/>
        <v>4030926.63</v>
      </c>
      <c r="AD71" s="46">
        <f t="shared" si="19"/>
        <v>-429214.19000000006</v>
      </c>
      <c r="AE71" s="46">
        <f t="shared" si="19"/>
        <v>18674955.349999998</v>
      </c>
      <c r="AF71" s="46">
        <f t="shared" si="19"/>
        <v>3429883</v>
      </c>
      <c r="AG71" s="46">
        <f>AG72+AG93+AG95+AG97+AG100+AG102</f>
        <v>22104838.349999998</v>
      </c>
      <c r="AH71" s="46">
        <f>AH72+AH93+AH95+AH97+AH100+AH102</f>
        <v>465298.33999999997</v>
      </c>
      <c r="AI71" s="46">
        <f>AI72+AI93+AI95+AI97+AI100+AI102</f>
        <v>23014488.689999998</v>
      </c>
      <c r="AJ71" s="46">
        <f>AJ72+AJ93+AJ95+AJ97+AJ100+AJ102</f>
        <v>-3180174.2</v>
      </c>
      <c r="AK71" s="46">
        <f>AK72+AK93+AK95+AK97+AK100+AK102+AK105</f>
        <v>19834314.490000002</v>
      </c>
      <c r="AL71" s="46">
        <f>AL72+AL93+AL95+AL97+AL100+AL102+AL105</f>
        <v>5840119.9399999995</v>
      </c>
      <c r="AM71" s="46">
        <f>AM72+AM93+AM95+AM97+AM100+AM102+AM105</f>
        <v>25674434.43</v>
      </c>
      <c r="AN71" s="46">
        <f>AN72+AN93+AN95+AN97+AN100+AN102+AN105</f>
        <v>17455218.07</v>
      </c>
      <c r="AO71" s="46">
        <f>AO72+AO93+AO95+AO97+AO100+AO102+AO105</f>
        <v>8219216.359999999</v>
      </c>
    </row>
    <row r="72" spans="1:41" ht="47.25" hidden="1">
      <c r="A72" s="43" t="s">
        <v>244</v>
      </c>
      <c r="B72" s="44" t="s">
        <v>7</v>
      </c>
      <c r="C72" s="44" t="s">
        <v>34</v>
      </c>
      <c r="D72" s="44" t="s">
        <v>87</v>
      </c>
      <c r="E72" s="44" t="s">
        <v>173</v>
      </c>
      <c r="F72" s="44"/>
      <c r="G72" s="44"/>
      <c r="H72" s="44"/>
      <c r="I72" s="44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>
        <f>SUM(Y73:Y92)</f>
        <v>15758445.969999999</v>
      </c>
      <c r="Z72" s="46">
        <f aca="true" t="shared" si="20" ref="Z72:AK72">SUM(Z73:Z92)</f>
        <v>1847990.5899999999</v>
      </c>
      <c r="AA72" s="46">
        <f t="shared" si="20"/>
        <v>5993065.85</v>
      </c>
      <c r="AB72" s="46">
        <f t="shared" si="20"/>
        <v>6227065.47</v>
      </c>
      <c r="AC72" s="46">
        <f t="shared" si="20"/>
        <v>2399703.06</v>
      </c>
      <c r="AD72" s="46">
        <f t="shared" si="20"/>
        <v>-613450.55</v>
      </c>
      <c r="AE72" s="46">
        <f t="shared" si="20"/>
        <v>15144995.419999998</v>
      </c>
      <c r="AF72" s="46">
        <f t="shared" si="20"/>
        <v>770344.11</v>
      </c>
      <c r="AG72" s="46">
        <f t="shared" si="20"/>
        <v>15915339.529999997</v>
      </c>
      <c r="AH72" s="46">
        <f t="shared" si="20"/>
        <v>-1164000</v>
      </c>
      <c r="AI72" s="46">
        <f t="shared" si="20"/>
        <v>15195691.529999997</v>
      </c>
      <c r="AJ72" s="46">
        <f t="shared" si="20"/>
        <v>1248225.8</v>
      </c>
      <c r="AK72" s="46">
        <f t="shared" si="20"/>
        <v>16443917.33</v>
      </c>
      <c r="AL72" s="46">
        <f>SUM(AL73:AL92)</f>
        <v>5264425.01</v>
      </c>
      <c r="AM72" s="46">
        <f>SUM(AM73:AM92)</f>
        <v>21708342.34</v>
      </c>
      <c r="AN72" s="46">
        <f>SUM(AN73:AN92)</f>
        <v>13881904.499999998</v>
      </c>
      <c r="AO72" s="74">
        <f>SUM(AO73:AO92)</f>
        <v>7826437.84</v>
      </c>
    </row>
    <row r="73" spans="1:41" ht="15.75" hidden="1">
      <c r="A73" s="43" t="s">
        <v>45</v>
      </c>
      <c r="B73" s="44" t="s">
        <v>7</v>
      </c>
      <c r="C73" s="44" t="s">
        <v>34</v>
      </c>
      <c r="D73" s="44" t="s">
        <v>87</v>
      </c>
      <c r="E73" s="44" t="s">
        <v>173</v>
      </c>
      <c r="F73" s="44" t="s">
        <v>94</v>
      </c>
      <c r="G73" s="44" t="s">
        <v>20</v>
      </c>
      <c r="H73" s="44"/>
      <c r="I73" s="44"/>
      <c r="J73" s="46"/>
      <c r="K73" s="46"/>
      <c r="L73" s="46"/>
      <c r="M73" s="46"/>
      <c r="N73" s="46"/>
      <c r="O73" s="46"/>
      <c r="P73" s="46">
        <v>37679.14</v>
      </c>
      <c r="Q73" s="46">
        <v>40015.25</v>
      </c>
      <c r="R73" s="46">
        <v>42496.2</v>
      </c>
      <c r="S73" s="46"/>
      <c r="T73" s="46"/>
      <c r="U73" s="46"/>
      <c r="V73" s="46">
        <v>37679.14</v>
      </c>
      <c r="W73" s="46">
        <v>40015.25</v>
      </c>
      <c r="X73" s="46">
        <v>42496.2</v>
      </c>
      <c r="Y73" s="46">
        <f>SUM(Z73:AC73)</f>
        <v>39675.38</v>
      </c>
      <c r="Z73" s="71">
        <v>10394.33</v>
      </c>
      <c r="AA73" s="71">
        <v>8894.98</v>
      </c>
      <c r="AB73" s="71">
        <v>9180.01</v>
      </c>
      <c r="AC73" s="71">
        <v>11206.06</v>
      </c>
      <c r="AD73" s="71"/>
      <c r="AE73" s="72">
        <f t="shared" si="12"/>
        <v>39675.38</v>
      </c>
      <c r="AF73" s="70"/>
      <c r="AG73" s="70">
        <f aca="true" t="shared" si="21" ref="AG73:AG81">AE73+AF73</f>
        <v>39675.38</v>
      </c>
      <c r="AH73" s="70"/>
      <c r="AI73" s="71">
        <f aca="true" t="shared" si="22" ref="AI73:AI159">AG73+AH73</f>
        <v>39675.38</v>
      </c>
      <c r="AJ73" s="71"/>
      <c r="AK73" s="71">
        <f aca="true" t="shared" si="23" ref="AK73:AK145">AI73+AJ73</f>
        <v>39675.38</v>
      </c>
      <c r="AL73" s="71">
        <v>13</v>
      </c>
      <c r="AM73" s="71">
        <f aca="true" t="shared" si="24" ref="AM73:AM138">AK73+AL73</f>
        <v>39688.38</v>
      </c>
      <c r="AN73" s="71">
        <v>39675.36</v>
      </c>
      <c r="AO73" s="71">
        <f>AM73-AN73</f>
        <v>13.019999999996799</v>
      </c>
    </row>
    <row r="74" spans="1:41" ht="15.75" hidden="1">
      <c r="A74" s="43" t="s">
        <v>48</v>
      </c>
      <c r="B74" s="44" t="s">
        <v>7</v>
      </c>
      <c r="C74" s="44" t="s">
        <v>34</v>
      </c>
      <c r="D74" s="44" t="s">
        <v>87</v>
      </c>
      <c r="E74" s="44" t="s">
        <v>173</v>
      </c>
      <c r="F74" s="44" t="s">
        <v>96</v>
      </c>
      <c r="G74" s="44" t="s">
        <v>26</v>
      </c>
      <c r="H74" s="44" t="s">
        <v>74</v>
      </c>
      <c r="I74" s="44"/>
      <c r="J74" s="46"/>
      <c r="K74" s="46"/>
      <c r="L74" s="46"/>
      <c r="M74" s="46"/>
      <c r="N74" s="46"/>
      <c r="O74" s="46"/>
      <c r="P74" s="46">
        <v>2450000</v>
      </c>
      <c r="Q74" s="46">
        <v>2450000</v>
      </c>
      <c r="R74" s="46">
        <v>2450000</v>
      </c>
      <c r="S74" s="46"/>
      <c r="T74" s="46"/>
      <c r="U74" s="46"/>
      <c r="V74" s="46">
        <v>2450000</v>
      </c>
      <c r="W74" s="46">
        <v>2450000</v>
      </c>
      <c r="X74" s="46">
        <v>2450000</v>
      </c>
      <c r="Y74" s="46">
        <f>SUM(Z74:AC74)</f>
        <v>2450000</v>
      </c>
      <c r="Z74" s="71"/>
      <c r="AA74" s="71"/>
      <c r="AB74" s="71">
        <v>2450000</v>
      </c>
      <c r="AC74" s="71"/>
      <c r="AD74" s="71"/>
      <c r="AE74" s="72">
        <f t="shared" si="12"/>
        <v>2450000</v>
      </c>
      <c r="AF74" s="70"/>
      <c r="AG74" s="70">
        <f t="shared" si="21"/>
        <v>2450000</v>
      </c>
      <c r="AH74" s="70">
        <v>-2450000</v>
      </c>
      <c r="AI74" s="71">
        <f t="shared" si="22"/>
        <v>0</v>
      </c>
      <c r="AJ74" s="71">
        <v>910359.2</v>
      </c>
      <c r="AK74" s="71">
        <f t="shared" si="23"/>
        <v>910359.2</v>
      </c>
      <c r="AL74" s="71"/>
      <c r="AM74" s="71">
        <f t="shared" si="24"/>
        <v>910359.2</v>
      </c>
      <c r="AN74" s="71">
        <v>910358.58</v>
      </c>
      <c r="AO74" s="71">
        <f>AM74-AN74</f>
        <v>0.6199999999953434</v>
      </c>
    </row>
    <row r="75" spans="1:41" ht="15.75" hidden="1">
      <c r="A75" s="43" t="s">
        <v>10</v>
      </c>
      <c r="B75" s="44" t="s">
        <v>7</v>
      </c>
      <c r="C75" s="44" t="s">
        <v>34</v>
      </c>
      <c r="D75" s="44" t="s">
        <v>87</v>
      </c>
      <c r="E75" s="44" t="s">
        <v>173</v>
      </c>
      <c r="F75" s="44" t="s">
        <v>92</v>
      </c>
      <c r="G75" s="44" t="s">
        <v>21</v>
      </c>
      <c r="H75" s="44" t="s">
        <v>70</v>
      </c>
      <c r="I75" s="44"/>
      <c r="J75" s="46"/>
      <c r="K75" s="46"/>
      <c r="L75" s="46"/>
      <c r="M75" s="46"/>
      <c r="N75" s="46"/>
      <c r="O75" s="46"/>
      <c r="P75" s="46">
        <v>100000</v>
      </c>
      <c r="Q75" s="46">
        <v>100000</v>
      </c>
      <c r="R75" s="46">
        <v>100000</v>
      </c>
      <c r="S75" s="46"/>
      <c r="T75" s="46"/>
      <c r="U75" s="46"/>
      <c r="V75" s="46">
        <v>100000</v>
      </c>
      <c r="W75" s="46">
        <v>100000</v>
      </c>
      <c r="X75" s="46">
        <v>100000</v>
      </c>
      <c r="Y75" s="46">
        <f>SUM(Z75:AC75)</f>
        <v>395000</v>
      </c>
      <c r="Z75" s="71">
        <v>95000</v>
      </c>
      <c r="AA75" s="71"/>
      <c r="AB75" s="71">
        <v>300000</v>
      </c>
      <c r="AC75" s="71"/>
      <c r="AD75" s="71"/>
      <c r="AE75" s="72">
        <f t="shared" si="12"/>
        <v>395000</v>
      </c>
      <c r="AF75" s="70"/>
      <c r="AG75" s="70">
        <f t="shared" si="21"/>
        <v>395000</v>
      </c>
      <c r="AH75" s="70">
        <v>2650000</v>
      </c>
      <c r="AI75" s="71">
        <f t="shared" si="22"/>
        <v>3045000</v>
      </c>
      <c r="AJ75" s="71">
        <v>-2133510</v>
      </c>
      <c r="AK75" s="71">
        <f t="shared" si="23"/>
        <v>911490</v>
      </c>
      <c r="AL75" s="71">
        <v>-79505.82</v>
      </c>
      <c r="AM75" s="71">
        <f t="shared" si="24"/>
        <v>831984.1799999999</v>
      </c>
      <c r="AN75" s="71">
        <v>572907.34</v>
      </c>
      <c r="AO75" s="71">
        <f aca="true" t="shared" si="25" ref="AO75:AO138">AM75-AN75</f>
        <v>259076.83999999997</v>
      </c>
    </row>
    <row r="76" spans="1:41" ht="15.75" hidden="1">
      <c r="A76" s="43" t="s">
        <v>13</v>
      </c>
      <c r="B76" s="44" t="s">
        <v>7</v>
      </c>
      <c r="C76" s="44" t="s">
        <v>34</v>
      </c>
      <c r="D76" s="44" t="s">
        <v>87</v>
      </c>
      <c r="E76" s="44" t="s">
        <v>173</v>
      </c>
      <c r="F76" s="44" t="s">
        <v>92</v>
      </c>
      <c r="G76" s="44" t="s">
        <v>25</v>
      </c>
      <c r="H76" s="44" t="s">
        <v>160</v>
      </c>
      <c r="I76" s="44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71">
        <v>322300</v>
      </c>
      <c r="AA76" s="71">
        <v>344175.8</v>
      </c>
      <c r="AB76" s="71"/>
      <c r="AC76" s="71"/>
      <c r="AD76" s="71">
        <v>666475.8</v>
      </c>
      <c r="AE76" s="72">
        <f t="shared" si="12"/>
        <v>666475.8</v>
      </c>
      <c r="AF76" s="70"/>
      <c r="AG76" s="70">
        <f t="shared" si="21"/>
        <v>666475.8</v>
      </c>
      <c r="AH76" s="70"/>
      <c r="AI76" s="71">
        <f t="shared" si="22"/>
        <v>666475.8</v>
      </c>
      <c r="AJ76" s="71"/>
      <c r="AK76" s="71">
        <f t="shared" si="23"/>
        <v>666475.8</v>
      </c>
      <c r="AL76" s="71">
        <v>410000</v>
      </c>
      <c r="AM76" s="71">
        <f>AK76+AL76</f>
        <v>1076475.8</v>
      </c>
      <c r="AN76" s="71">
        <v>871608.73</v>
      </c>
      <c r="AO76" s="71">
        <f t="shared" si="25"/>
        <v>204867.07000000007</v>
      </c>
    </row>
    <row r="77" spans="1:41" ht="15.75" hidden="1">
      <c r="A77" s="43" t="s">
        <v>13</v>
      </c>
      <c r="B77" s="44" t="s">
        <v>7</v>
      </c>
      <c r="C77" s="44" t="s">
        <v>34</v>
      </c>
      <c r="D77" s="44" t="s">
        <v>87</v>
      </c>
      <c r="E77" s="44" t="s">
        <v>173</v>
      </c>
      <c r="F77" s="44" t="s">
        <v>92</v>
      </c>
      <c r="G77" s="44" t="s">
        <v>25</v>
      </c>
      <c r="H77" s="44" t="s">
        <v>71</v>
      </c>
      <c r="I77" s="44"/>
      <c r="J77" s="46">
        <v>1323203.56</v>
      </c>
      <c r="K77" s="46">
        <v>1459493.53</v>
      </c>
      <c r="L77" s="46">
        <v>1617118.83</v>
      </c>
      <c r="M77" s="46"/>
      <c r="N77" s="46"/>
      <c r="O77" s="46"/>
      <c r="P77" s="46"/>
      <c r="Q77" s="46"/>
      <c r="R77" s="46"/>
      <c r="S77" s="46"/>
      <c r="T77" s="46"/>
      <c r="U77" s="46"/>
      <c r="V77" s="46">
        <v>1323203.56</v>
      </c>
      <c r="W77" s="46">
        <v>1459493.53</v>
      </c>
      <c r="X77" s="46">
        <v>1617118.83</v>
      </c>
      <c r="Y77" s="46">
        <v>792425</v>
      </c>
      <c r="Z77" s="71">
        <v>250000</v>
      </c>
      <c r="AA77" s="71">
        <v>147800</v>
      </c>
      <c r="AB77" s="71">
        <v>54625</v>
      </c>
      <c r="AC77" s="71">
        <v>380000</v>
      </c>
      <c r="AD77" s="71">
        <v>307200</v>
      </c>
      <c r="AE77" s="72">
        <f t="shared" si="12"/>
        <v>1099625</v>
      </c>
      <c r="AF77" s="70"/>
      <c r="AG77" s="70">
        <f t="shared" si="21"/>
        <v>1099625</v>
      </c>
      <c r="AH77" s="70"/>
      <c r="AI77" s="71">
        <f t="shared" si="22"/>
        <v>1099625</v>
      </c>
      <c r="AJ77" s="71"/>
      <c r="AK77" s="71">
        <f t="shared" si="23"/>
        <v>1099625</v>
      </c>
      <c r="AL77" s="71">
        <v>-207200</v>
      </c>
      <c r="AM77" s="71">
        <f t="shared" si="24"/>
        <v>892425</v>
      </c>
      <c r="AN77" s="71">
        <v>616633.94</v>
      </c>
      <c r="AO77" s="71">
        <f t="shared" si="25"/>
        <v>275791.06000000006</v>
      </c>
    </row>
    <row r="78" spans="1:41" ht="15.75" hidden="1">
      <c r="A78" s="43" t="s">
        <v>13</v>
      </c>
      <c r="B78" s="44" t="s">
        <v>7</v>
      </c>
      <c r="C78" s="44" t="s">
        <v>34</v>
      </c>
      <c r="D78" s="44" t="s">
        <v>87</v>
      </c>
      <c r="E78" s="44" t="s">
        <v>173</v>
      </c>
      <c r="F78" s="44" t="s">
        <v>92</v>
      </c>
      <c r="G78" s="44" t="s">
        <v>25</v>
      </c>
      <c r="H78" s="44" t="s">
        <v>72</v>
      </c>
      <c r="I78" s="44"/>
      <c r="J78" s="46">
        <v>565433.64</v>
      </c>
      <c r="K78" s="46">
        <v>615191.8</v>
      </c>
      <c r="L78" s="46">
        <v>675480.6</v>
      </c>
      <c r="M78" s="46"/>
      <c r="N78" s="46"/>
      <c r="O78" s="46"/>
      <c r="P78" s="46"/>
      <c r="Q78" s="46"/>
      <c r="R78" s="46"/>
      <c r="S78" s="46"/>
      <c r="T78" s="46"/>
      <c r="U78" s="46"/>
      <c r="V78" s="46">
        <v>565433.64</v>
      </c>
      <c r="W78" s="46">
        <v>615191.8</v>
      </c>
      <c r="X78" s="46">
        <v>675480.6</v>
      </c>
      <c r="Y78" s="46">
        <v>293216.36</v>
      </c>
      <c r="Z78" s="71">
        <v>69451.23</v>
      </c>
      <c r="AA78" s="71">
        <v>67069.53</v>
      </c>
      <c r="AB78" s="71">
        <v>79544.97</v>
      </c>
      <c r="AC78" s="71">
        <v>79532.33</v>
      </c>
      <c r="AD78" s="71">
        <v>2381.7</v>
      </c>
      <c r="AE78" s="72">
        <f t="shared" si="12"/>
        <v>295598.06</v>
      </c>
      <c r="AF78" s="70"/>
      <c r="AG78" s="70">
        <f t="shared" si="21"/>
        <v>295598.06</v>
      </c>
      <c r="AH78" s="70"/>
      <c r="AI78" s="71">
        <f t="shared" si="22"/>
        <v>295598.06</v>
      </c>
      <c r="AJ78" s="71"/>
      <c r="AK78" s="71">
        <f t="shared" si="23"/>
        <v>295598.06</v>
      </c>
      <c r="AL78" s="71">
        <v>20000</v>
      </c>
      <c r="AM78" s="71">
        <f t="shared" si="24"/>
        <v>315598.06</v>
      </c>
      <c r="AN78" s="71">
        <v>277994.79</v>
      </c>
      <c r="AO78" s="71">
        <f t="shared" si="25"/>
        <v>37603.27000000002</v>
      </c>
    </row>
    <row r="79" spans="1:41" ht="15.75" hidden="1">
      <c r="A79" s="43" t="s">
        <v>13</v>
      </c>
      <c r="B79" s="44" t="s">
        <v>7</v>
      </c>
      <c r="C79" s="44" t="s">
        <v>34</v>
      </c>
      <c r="D79" s="44" t="s">
        <v>87</v>
      </c>
      <c r="E79" s="44" t="s">
        <v>173</v>
      </c>
      <c r="F79" s="44" t="s">
        <v>92</v>
      </c>
      <c r="G79" s="44" t="s">
        <v>25</v>
      </c>
      <c r="H79" s="44" t="s">
        <v>73</v>
      </c>
      <c r="I79" s="44"/>
      <c r="J79" s="46">
        <v>100672.77</v>
      </c>
      <c r="K79" s="46">
        <v>109531.97</v>
      </c>
      <c r="L79" s="46">
        <v>120266.11</v>
      </c>
      <c r="M79" s="46"/>
      <c r="N79" s="46"/>
      <c r="O79" s="46"/>
      <c r="P79" s="46"/>
      <c r="Q79" s="46"/>
      <c r="R79" s="46"/>
      <c r="S79" s="46"/>
      <c r="T79" s="46"/>
      <c r="U79" s="46"/>
      <c r="V79" s="46">
        <v>100672.77</v>
      </c>
      <c r="W79" s="46">
        <v>109531.97</v>
      </c>
      <c r="X79" s="46">
        <v>120266.11</v>
      </c>
      <c r="Y79" s="46">
        <v>43801.5</v>
      </c>
      <c r="Z79" s="71">
        <v>10018.35</v>
      </c>
      <c r="AA79" s="71">
        <v>10539.85</v>
      </c>
      <c r="AB79" s="71">
        <v>11880.81</v>
      </c>
      <c r="AC79" s="71">
        <v>11883.99</v>
      </c>
      <c r="AD79" s="71">
        <v>521.5</v>
      </c>
      <c r="AE79" s="72">
        <f t="shared" si="12"/>
        <v>44323</v>
      </c>
      <c r="AF79" s="70"/>
      <c r="AG79" s="70">
        <f t="shared" si="21"/>
        <v>44323</v>
      </c>
      <c r="AH79" s="70"/>
      <c r="AI79" s="71">
        <f t="shared" si="22"/>
        <v>44323</v>
      </c>
      <c r="AJ79" s="71"/>
      <c r="AK79" s="71">
        <f t="shared" si="23"/>
        <v>44323</v>
      </c>
      <c r="AL79" s="71">
        <v>23700</v>
      </c>
      <c r="AM79" s="71">
        <f t="shared" si="24"/>
        <v>68023</v>
      </c>
      <c r="AN79" s="71">
        <v>56641.96</v>
      </c>
      <c r="AO79" s="71">
        <f t="shared" si="25"/>
        <v>11381.04</v>
      </c>
    </row>
    <row r="80" spans="1:41" ht="31.5" hidden="1">
      <c r="A80" s="43" t="s">
        <v>164</v>
      </c>
      <c r="B80" s="44" t="s">
        <v>7</v>
      </c>
      <c r="C80" s="44" t="s">
        <v>34</v>
      </c>
      <c r="D80" s="44" t="s">
        <v>87</v>
      </c>
      <c r="E80" s="44" t="s">
        <v>173</v>
      </c>
      <c r="F80" s="44" t="s">
        <v>92</v>
      </c>
      <c r="G80" s="44" t="s">
        <v>26</v>
      </c>
      <c r="H80" s="44" t="s">
        <v>74</v>
      </c>
      <c r="I80" s="44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>
        <f>SUM(Z80:AC80)</f>
        <v>1540925</v>
      </c>
      <c r="Z80" s="71">
        <v>40925</v>
      </c>
      <c r="AA80" s="71">
        <v>145246</v>
      </c>
      <c r="AB80" s="71">
        <v>1354754</v>
      </c>
      <c r="AC80" s="71"/>
      <c r="AD80" s="71">
        <v>154754</v>
      </c>
      <c r="AE80" s="72">
        <f t="shared" si="12"/>
        <v>1695679</v>
      </c>
      <c r="AF80" s="70">
        <v>-144321.88</v>
      </c>
      <c r="AG80" s="70">
        <f t="shared" si="21"/>
        <v>1551357.12</v>
      </c>
      <c r="AH80" s="70">
        <v>-700000</v>
      </c>
      <c r="AI80" s="71">
        <f t="shared" si="22"/>
        <v>851357.1200000001</v>
      </c>
      <c r="AJ80" s="71">
        <v>1420944.35</v>
      </c>
      <c r="AK80" s="71">
        <f t="shared" si="23"/>
        <v>2272301.47</v>
      </c>
      <c r="AL80" s="71">
        <v>4800000</v>
      </c>
      <c r="AM80" s="71">
        <f t="shared" si="24"/>
        <v>7072301.470000001</v>
      </c>
      <c r="AN80" s="71">
        <v>2369269.47</v>
      </c>
      <c r="AO80" s="71">
        <f t="shared" si="25"/>
        <v>4703032</v>
      </c>
    </row>
    <row r="81" spans="1:41" ht="31.5" hidden="1">
      <c r="A81" s="43" t="s">
        <v>165</v>
      </c>
      <c r="B81" s="44" t="s">
        <v>7</v>
      </c>
      <c r="C81" s="44" t="s">
        <v>34</v>
      </c>
      <c r="D81" s="44" t="s">
        <v>87</v>
      </c>
      <c r="E81" s="44" t="s">
        <v>173</v>
      </c>
      <c r="F81" s="44" t="s">
        <v>92</v>
      </c>
      <c r="G81" s="44" t="s">
        <v>26</v>
      </c>
      <c r="H81" s="44" t="s">
        <v>75</v>
      </c>
      <c r="I81" s="44"/>
      <c r="J81" s="46"/>
      <c r="K81" s="46"/>
      <c r="L81" s="46"/>
      <c r="M81" s="46"/>
      <c r="N81" s="46"/>
      <c r="O81" s="46"/>
      <c r="P81" s="46">
        <v>600750</v>
      </c>
      <c r="Q81" s="46">
        <v>600750</v>
      </c>
      <c r="R81" s="46">
        <v>600750</v>
      </c>
      <c r="S81" s="46"/>
      <c r="T81" s="46"/>
      <c r="U81" s="46"/>
      <c r="V81" s="46">
        <v>600750</v>
      </c>
      <c r="W81" s="46">
        <v>600750</v>
      </c>
      <c r="X81" s="46">
        <v>600750</v>
      </c>
      <c r="Y81" s="46">
        <f>SUM(Z81:AC81)</f>
        <v>535776.85</v>
      </c>
      <c r="Z81" s="71">
        <v>133944.21</v>
      </c>
      <c r="AA81" s="71">
        <v>133944.22</v>
      </c>
      <c r="AB81" s="71">
        <v>133944.21</v>
      </c>
      <c r="AC81" s="71">
        <v>133944.21</v>
      </c>
      <c r="AD81" s="71"/>
      <c r="AE81" s="72">
        <f>Y81+AD81</f>
        <v>535776.85</v>
      </c>
      <c r="AF81" s="70"/>
      <c r="AG81" s="70">
        <f t="shared" si="21"/>
        <v>535776.85</v>
      </c>
      <c r="AH81" s="70"/>
      <c r="AI81" s="71">
        <f t="shared" si="22"/>
        <v>535776.85</v>
      </c>
      <c r="AJ81" s="71"/>
      <c r="AK81" s="71">
        <f t="shared" si="23"/>
        <v>535776.85</v>
      </c>
      <c r="AL81" s="71"/>
      <c r="AM81" s="71">
        <f t="shared" si="24"/>
        <v>535776.85</v>
      </c>
      <c r="AN81" s="71">
        <v>535776.85</v>
      </c>
      <c r="AO81" s="71">
        <f t="shared" si="25"/>
        <v>0</v>
      </c>
    </row>
    <row r="82" spans="1:41" ht="15.75" hidden="1">
      <c r="A82" s="43" t="s">
        <v>362</v>
      </c>
      <c r="B82" s="44" t="s">
        <v>7</v>
      </c>
      <c r="C82" s="44" t="s">
        <v>34</v>
      </c>
      <c r="D82" s="44" t="s">
        <v>87</v>
      </c>
      <c r="E82" s="44" t="s">
        <v>173</v>
      </c>
      <c r="F82" s="44" t="s">
        <v>92</v>
      </c>
      <c r="G82" s="44" t="s">
        <v>26</v>
      </c>
      <c r="H82" s="44" t="s">
        <v>76</v>
      </c>
      <c r="I82" s="44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71"/>
      <c r="AA82" s="71"/>
      <c r="AB82" s="71"/>
      <c r="AC82" s="71"/>
      <c r="AD82" s="71"/>
      <c r="AE82" s="72"/>
      <c r="AF82" s="70"/>
      <c r="AG82" s="70"/>
      <c r="AH82" s="70">
        <v>36000</v>
      </c>
      <c r="AI82" s="71">
        <f t="shared" si="22"/>
        <v>36000</v>
      </c>
      <c r="AJ82" s="71">
        <v>10000</v>
      </c>
      <c r="AK82" s="71">
        <f t="shared" si="23"/>
        <v>46000</v>
      </c>
      <c r="AL82" s="71">
        <v>-34000</v>
      </c>
      <c r="AM82" s="71">
        <f t="shared" si="24"/>
        <v>12000</v>
      </c>
      <c r="AN82" s="71">
        <v>12000</v>
      </c>
      <c r="AO82" s="71">
        <f t="shared" si="25"/>
        <v>0</v>
      </c>
    </row>
    <row r="83" spans="1:41" ht="15.75" hidden="1">
      <c r="A83" s="43" t="s">
        <v>384</v>
      </c>
      <c r="B83" s="44" t="s">
        <v>7</v>
      </c>
      <c r="C83" s="44" t="s">
        <v>34</v>
      </c>
      <c r="D83" s="44" t="s">
        <v>87</v>
      </c>
      <c r="E83" s="44" t="s">
        <v>173</v>
      </c>
      <c r="F83" s="44" t="s">
        <v>92</v>
      </c>
      <c r="G83" s="44" t="s">
        <v>22</v>
      </c>
      <c r="H83" s="44" t="s">
        <v>296</v>
      </c>
      <c r="I83" s="44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71"/>
      <c r="AA83" s="71"/>
      <c r="AB83" s="71"/>
      <c r="AC83" s="71"/>
      <c r="AD83" s="71"/>
      <c r="AE83" s="72"/>
      <c r="AF83" s="70"/>
      <c r="AG83" s="70"/>
      <c r="AH83" s="70"/>
      <c r="AI83" s="71"/>
      <c r="AJ83" s="71"/>
      <c r="AK83" s="71"/>
      <c r="AL83" s="71"/>
      <c r="AM83" s="71">
        <f t="shared" si="24"/>
        <v>0</v>
      </c>
      <c r="AN83" s="71"/>
      <c r="AO83" s="71">
        <f t="shared" si="25"/>
        <v>0</v>
      </c>
    </row>
    <row r="84" spans="1:41" ht="15.75" hidden="1">
      <c r="A84" s="43" t="s">
        <v>361</v>
      </c>
      <c r="B84" s="44" t="s">
        <v>7</v>
      </c>
      <c r="C84" s="44" t="s">
        <v>34</v>
      </c>
      <c r="D84" s="44" t="s">
        <v>87</v>
      </c>
      <c r="E84" s="44" t="s">
        <v>173</v>
      </c>
      <c r="F84" s="44" t="s">
        <v>92</v>
      </c>
      <c r="G84" s="44" t="s">
        <v>22</v>
      </c>
      <c r="H84" s="44" t="s">
        <v>289</v>
      </c>
      <c r="I84" s="44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71"/>
      <c r="AA84" s="71"/>
      <c r="AB84" s="71"/>
      <c r="AC84" s="71"/>
      <c r="AD84" s="71"/>
      <c r="AE84" s="72"/>
      <c r="AF84" s="70"/>
      <c r="AG84" s="70"/>
      <c r="AH84" s="70"/>
      <c r="AI84" s="71">
        <v>444352</v>
      </c>
      <c r="AJ84" s="71">
        <v>367988</v>
      </c>
      <c r="AK84" s="71">
        <f t="shared" si="23"/>
        <v>812340</v>
      </c>
      <c r="AL84" s="71">
        <v>-417973</v>
      </c>
      <c r="AM84" s="71">
        <f t="shared" si="24"/>
        <v>394367</v>
      </c>
      <c r="AN84" s="71">
        <v>244352</v>
      </c>
      <c r="AO84" s="71">
        <f t="shared" si="25"/>
        <v>150015</v>
      </c>
    </row>
    <row r="85" spans="1:41" ht="15.75" hidden="1">
      <c r="A85" s="43" t="s">
        <v>167</v>
      </c>
      <c r="B85" s="44" t="s">
        <v>7</v>
      </c>
      <c r="C85" s="44" t="s">
        <v>34</v>
      </c>
      <c r="D85" s="44" t="s">
        <v>87</v>
      </c>
      <c r="E85" s="44" t="s">
        <v>173</v>
      </c>
      <c r="F85" s="44" t="s">
        <v>92</v>
      </c>
      <c r="G85" s="44" t="s">
        <v>22</v>
      </c>
      <c r="H85" s="44" t="s">
        <v>78</v>
      </c>
      <c r="I85" s="44"/>
      <c r="J85" s="46"/>
      <c r="K85" s="46"/>
      <c r="L85" s="46"/>
      <c r="M85" s="46"/>
      <c r="N85" s="46"/>
      <c r="O85" s="46"/>
      <c r="P85" s="46">
        <v>250000</v>
      </c>
      <c r="Q85" s="46">
        <v>250000</v>
      </c>
      <c r="R85" s="46">
        <v>250000</v>
      </c>
      <c r="S85" s="46"/>
      <c r="T85" s="46"/>
      <c r="U85" s="46"/>
      <c r="V85" s="46">
        <v>250000</v>
      </c>
      <c r="W85" s="46">
        <v>250000</v>
      </c>
      <c r="X85" s="46">
        <v>250000</v>
      </c>
      <c r="Y85" s="46">
        <f>SUM(Z85:AC85)</f>
        <v>250000</v>
      </c>
      <c r="Z85" s="71"/>
      <c r="AA85" s="71"/>
      <c r="AB85" s="71">
        <v>250000</v>
      </c>
      <c r="AC85" s="71"/>
      <c r="AD85" s="71"/>
      <c r="AE85" s="72">
        <f aca="true" t="shared" si="26" ref="AE85:AE92">Y85+AD85</f>
        <v>250000</v>
      </c>
      <c r="AF85" s="70"/>
      <c r="AG85" s="70">
        <f>AE85+AF85</f>
        <v>250000</v>
      </c>
      <c r="AH85" s="70"/>
      <c r="AI85" s="71">
        <f t="shared" si="22"/>
        <v>250000</v>
      </c>
      <c r="AJ85" s="71"/>
      <c r="AK85" s="71">
        <f t="shared" si="23"/>
        <v>250000</v>
      </c>
      <c r="AL85" s="71">
        <v>-61109.15</v>
      </c>
      <c r="AM85" s="71">
        <f t="shared" si="24"/>
        <v>188890.85</v>
      </c>
      <c r="AN85" s="71">
        <v>188890.85</v>
      </c>
      <c r="AO85" s="71">
        <f t="shared" si="25"/>
        <v>0</v>
      </c>
    </row>
    <row r="86" spans="1:41" ht="15.75" hidden="1">
      <c r="A86" s="43" t="s">
        <v>154</v>
      </c>
      <c r="B86" s="44" t="s">
        <v>7</v>
      </c>
      <c r="C86" s="44" t="s">
        <v>34</v>
      </c>
      <c r="D86" s="44" t="s">
        <v>87</v>
      </c>
      <c r="E86" s="44" t="s">
        <v>173</v>
      </c>
      <c r="F86" s="44" t="s">
        <v>92</v>
      </c>
      <c r="G86" s="44" t="s">
        <v>22</v>
      </c>
      <c r="H86" s="44" t="s">
        <v>67</v>
      </c>
      <c r="I86" s="44"/>
      <c r="J86" s="46"/>
      <c r="K86" s="46"/>
      <c r="L86" s="46"/>
      <c r="M86" s="46"/>
      <c r="N86" s="46"/>
      <c r="O86" s="46"/>
      <c r="P86" s="46">
        <v>6000000</v>
      </c>
      <c r="Q86" s="46">
        <v>6000000</v>
      </c>
      <c r="R86" s="46">
        <v>6000000</v>
      </c>
      <c r="S86" s="46"/>
      <c r="T86" s="46"/>
      <c r="U86" s="46"/>
      <c r="V86" s="46">
        <v>6000000</v>
      </c>
      <c r="W86" s="46">
        <v>6000000</v>
      </c>
      <c r="X86" s="46">
        <v>6000000</v>
      </c>
      <c r="Y86" s="46">
        <v>7642205.88</v>
      </c>
      <c r="Z86" s="71">
        <v>372796.47</v>
      </c>
      <c r="AA86" s="71">
        <v>3893136.47</v>
      </c>
      <c r="AB86" s="71">
        <v>1583136.47</v>
      </c>
      <c r="AC86" s="71">
        <v>1783136.47</v>
      </c>
      <c r="AD86" s="71">
        <v>-2210300</v>
      </c>
      <c r="AE86" s="72">
        <f t="shared" si="26"/>
        <v>5431905.88</v>
      </c>
      <c r="AF86" s="70">
        <v>914415.99</v>
      </c>
      <c r="AG86" s="70">
        <f>AE86+AF86</f>
        <v>6346321.87</v>
      </c>
      <c r="AH86" s="70">
        <v>-700000</v>
      </c>
      <c r="AI86" s="71">
        <f t="shared" si="22"/>
        <v>5646321.87</v>
      </c>
      <c r="AJ86" s="71">
        <v>-968594.35</v>
      </c>
      <c r="AK86" s="71">
        <f t="shared" si="23"/>
        <v>4677727.5200000005</v>
      </c>
      <c r="AL86" s="71">
        <v>-350000.02</v>
      </c>
      <c r="AM86" s="71">
        <f t="shared" si="24"/>
        <v>4327727.5</v>
      </c>
      <c r="AN86" s="71">
        <v>3152534.08</v>
      </c>
      <c r="AO86" s="71">
        <f t="shared" si="25"/>
        <v>1175193.42</v>
      </c>
    </row>
    <row r="87" spans="1:41" ht="15.75" hidden="1">
      <c r="A87" s="43" t="s">
        <v>11</v>
      </c>
      <c r="B87" s="44" t="s">
        <v>7</v>
      </c>
      <c r="C87" s="44" t="s">
        <v>34</v>
      </c>
      <c r="D87" s="44" t="s">
        <v>87</v>
      </c>
      <c r="E87" s="44" t="s">
        <v>173</v>
      </c>
      <c r="F87" s="44" t="s">
        <v>92</v>
      </c>
      <c r="G87" s="44" t="s">
        <v>23</v>
      </c>
      <c r="H87" s="44" t="s">
        <v>280</v>
      </c>
      <c r="I87" s="44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>
        <v>340</v>
      </c>
      <c r="Z87" s="71"/>
      <c r="AA87" s="71"/>
      <c r="AB87" s="71"/>
      <c r="AC87" s="71"/>
      <c r="AD87" s="71">
        <v>-340</v>
      </c>
      <c r="AE87" s="72">
        <f t="shared" si="26"/>
        <v>0</v>
      </c>
      <c r="AF87" s="70"/>
      <c r="AG87" s="70">
        <f>AE87+AF87</f>
        <v>0</v>
      </c>
      <c r="AH87" s="70"/>
      <c r="AI87" s="71">
        <f t="shared" si="22"/>
        <v>0</v>
      </c>
      <c r="AJ87" s="71"/>
      <c r="AK87" s="71">
        <f t="shared" si="23"/>
        <v>0</v>
      </c>
      <c r="AL87" s="71"/>
      <c r="AM87" s="71">
        <f t="shared" si="24"/>
        <v>0</v>
      </c>
      <c r="AN87" s="71"/>
      <c r="AO87" s="71">
        <f t="shared" si="25"/>
        <v>0</v>
      </c>
    </row>
    <row r="88" spans="1:41" ht="15.75" hidden="1">
      <c r="A88" s="43" t="s">
        <v>11</v>
      </c>
      <c r="B88" s="44" t="s">
        <v>7</v>
      </c>
      <c r="C88" s="44" t="s">
        <v>34</v>
      </c>
      <c r="D88" s="44" t="s">
        <v>87</v>
      </c>
      <c r="E88" s="44" t="s">
        <v>173</v>
      </c>
      <c r="F88" s="44" t="s">
        <v>92</v>
      </c>
      <c r="G88" s="44" t="s">
        <v>23</v>
      </c>
      <c r="H88" s="44" t="s">
        <v>85</v>
      </c>
      <c r="I88" s="44"/>
      <c r="J88" s="46"/>
      <c r="K88" s="46"/>
      <c r="L88" s="46"/>
      <c r="M88" s="46"/>
      <c r="N88" s="46"/>
      <c r="O88" s="46"/>
      <c r="P88" s="46">
        <v>1500000</v>
      </c>
      <c r="Q88" s="46">
        <v>1500000</v>
      </c>
      <c r="R88" s="46">
        <v>1500000</v>
      </c>
      <c r="S88" s="46"/>
      <c r="T88" s="46"/>
      <c r="U88" s="46"/>
      <c r="V88" s="46">
        <v>1500000</v>
      </c>
      <c r="W88" s="46">
        <v>1500000</v>
      </c>
      <c r="X88" s="46">
        <v>1500000</v>
      </c>
      <c r="Y88" s="46">
        <f>SUM(Z88:AC88)</f>
        <v>1774170</v>
      </c>
      <c r="Z88" s="71">
        <v>532251</v>
      </c>
      <c r="AA88" s="71">
        <v>1241919</v>
      </c>
      <c r="AB88" s="71"/>
      <c r="AC88" s="71"/>
      <c r="AD88" s="71">
        <v>295970.45</v>
      </c>
      <c r="AE88" s="72">
        <f t="shared" si="26"/>
        <v>2070140.45</v>
      </c>
      <c r="AF88" s="70"/>
      <c r="AG88" s="70">
        <f>AE88+AF88</f>
        <v>2070140.45</v>
      </c>
      <c r="AH88" s="70"/>
      <c r="AI88" s="71">
        <f t="shared" si="22"/>
        <v>2070140.45</v>
      </c>
      <c r="AJ88" s="71">
        <v>1058380</v>
      </c>
      <c r="AK88" s="71">
        <f t="shared" si="23"/>
        <v>3128520.45</v>
      </c>
      <c r="AL88" s="71">
        <v>950000</v>
      </c>
      <c r="AM88" s="71">
        <f t="shared" si="24"/>
        <v>4078520.45</v>
      </c>
      <c r="AN88" s="71">
        <v>3231027.95</v>
      </c>
      <c r="AO88" s="71">
        <f t="shared" si="25"/>
        <v>847492.5</v>
      </c>
    </row>
    <row r="89" spans="1:41" ht="15.75" hidden="1">
      <c r="A89" s="43" t="s">
        <v>12</v>
      </c>
      <c r="B89" s="44" t="s">
        <v>7</v>
      </c>
      <c r="C89" s="44" t="s">
        <v>34</v>
      </c>
      <c r="D89" s="44" t="s">
        <v>87</v>
      </c>
      <c r="E89" s="44" t="s">
        <v>173</v>
      </c>
      <c r="F89" s="44" t="s">
        <v>92</v>
      </c>
      <c r="G89" s="44" t="s">
        <v>24</v>
      </c>
      <c r="H89" s="44" t="s">
        <v>280</v>
      </c>
      <c r="I89" s="44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71"/>
      <c r="AA89" s="71"/>
      <c r="AB89" s="71"/>
      <c r="AC89" s="71"/>
      <c r="AD89" s="71"/>
      <c r="AE89" s="72"/>
      <c r="AF89" s="70"/>
      <c r="AG89" s="70"/>
      <c r="AH89" s="70"/>
      <c r="AI89" s="71"/>
      <c r="AJ89" s="71">
        <v>582658.6</v>
      </c>
      <c r="AK89" s="71">
        <f t="shared" si="23"/>
        <v>582658.6</v>
      </c>
      <c r="AL89" s="71"/>
      <c r="AM89" s="71">
        <f t="shared" si="24"/>
        <v>582658.6</v>
      </c>
      <c r="AN89" s="71">
        <v>582658.6</v>
      </c>
      <c r="AO89" s="71">
        <f t="shared" si="25"/>
        <v>0</v>
      </c>
    </row>
    <row r="90" spans="1:41" ht="15.75" hidden="1">
      <c r="A90" s="43" t="s">
        <v>12</v>
      </c>
      <c r="B90" s="44" t="s">
        <v>7</v>
      </c>
      <c r="C90" s="44" t="s">
        <v>34</v>
      </c>
      <c r="D90" s="44" t="s">
        <v>87</v>
      </c>
      <c r="E90" s="44" t="s">
        <v>173</v>
      </c>
      <c r="F90" s="44" t="s">
        <v>92</v>
      </c>
      <c r="G90" s="44" t="s">
        <v>24</v>
      </c>
      <c r="H90" s="44" t="s">
        <v>86</v>
      </c>
      <c r="I90" s="44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>
        <f>SUM(Z90:AC90)</f>
        <v>910</v>
      </c>
      <c r="Z90" s="71">
        <v>910</v>
      </c>
      <c r="AA90" s="71"/>
      <c r="AB90" s="71"/>
      <c r="AC90" s="71"/>
      <c r="AD90" s="71"/>
      <c r="AE90" s="72">
        <f t="shared" si="26"/>
        <v>910</v>
      </c>
      <c r="AF90" s="70"/>
      <c r="AG90" s="70">
        <f>AE90+AF90</f>
        <v>910</v>
      </c>
      <c r="AH90" s="70"/>
      <c r="AI90" s="71">
        <f t="shared" si="22"/>
        <v>910</v>
      </c>
      <c r="AJ90" s="71"/>
      <c r="AK90" s="71">
        <f t="shared" si="23"/>
        <v>910</v>
      </c>
      <c r="AL90" s="71"/>
      <c r="AM90" s="71">
        <f t="shared" si="24"/>
        <v>910</v>
      </c>
      <c r="AN90" s="71">
        <v>910</v>
      </c>
      <c r="AO90" s="71">
        <f t="shared" si="25"/>
        <v>0</v>
      </c>
    </row>
    <row r="91" spans="1:41" ht="15.75" hidden="1">
      <c r="A91" s="43" t="s">
        <v>12</v>
      </c>
      <c r="B91" s="44" t="s">
        <v>7</v>
      </c>
      <c r="C91" s="44" t="s">
        <v>34</v>
      </c>
      <c r="D91" s="44" t="s">
        <v>87</v>
      </c>
      <c r="E91" s="44" t="s">
        <v>173</v>
      </c>
      <c r="F91" s="44" t="s">
        <v>92</v>
      </c>
      <c r="G91" s="44" t="s">
        <v>24</v>
      </c>
      <c r="H91" s="44" t="s">
        <v>68</v>
      </c>
      <c r="I91" s="44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71"/>
      <c r="AA91" s="71">
        <v>340</v>
      </c>
      <c r="AB91" s="71"/>
      <c r="AC91" s="71"/>
      <c r="AD91" s="71">
        <v>145886</v>
      </c>
      <c r="AE91" s="72">
        <f t="shared" si="26"/>
        <v>145886</v>
      </c>
      <c r="AF91" s="70">
        <v>250</v>
      </c>
      <c r="AG91" s="70">
        <f>AE91+AF91</f>
        <v>146136</v>
      </c>
      <c r="AH91" s="70"/>
      <c r="AI91" s="71">
        <f t="shared" si="22"/>
        <v>146136</v>
      </c>
      <c r="AJ91" s="71"/>
      <c r="AK91" s="71">
        <f t="shared" si="23"/>
        <v>146136</v>
      </c>
      <c r="AL91" s="71">
        <v>210500</v>
      </c>
      <c r="AM91" s="71">
        <f t="shared" si="24"/>
        <v>356636</v>
      </c>
      <c r="AN91" s="71">
        <v>207664</v>
      </c>
      <c r="AO91" s="71">
        <f t="shared" si="25"/>
        <v>148972</v>
      </c>
    </row>
    <row r="92" spans="1:41" ht="15.75" hidden="1">
      <c r="A92" s="43" t="s">
        <v>14</v>
      </c>
      <c r="B92" s="44" t="s">
        <v>7</v>
      </c>
      <c r="C92" s="44" t="s">
        <v>34</v>
      </c>
      <c r="D92" s="44" t="s">
        <v>87</v>
      </c>
      <c r="E92" s="44" t="s">
        <v>173</v>
      </c>
      <c r="F92" s="44" t="s">
        <v>95</v>
      </c>
      <c r="G92" s="44" t="s">
        <v>27</v>
      </c>
      <c r="H92" s="44" t="s">
        <v>103</v>
      </c>
      <c r="I92" s="44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71">
        <v>10000</v>
      </c>
      <c r="AA92" s="71"/>
      <c r="AB92" s="71"/>
      <c r="AC92" s="71"/>
      <c r="AD92" s="71">
        <v>24000</v>
      </c>
      <c r="AE92" s="72">
        <f t="shared" si="26"/>
        <v>24000</v>
      </c>
      <c r="AF92" s="70"/>
      <c r="AG92" s="70">
        <f>AE92+AF92</f>
        <v>24000</v>
      </c>
      <c r="AH92" s="70"/>
      <c r="AI92" s="71">
        <f t="shared" si="22"/>
        <v>24000</v>
      </c>
      <c r="AJ92" s="71"/>
      <c r="AK92" s="71">
        <f t="shared" si="23"/>
        <v>24000</v>
      </c>
      <c r="AL92" s="71"/>
      <c r="AM92" s="71">
        <f t="shared" si="24"/>
        <v>24000</v>
      </c>
      <c r="AN92" s="71">
        <v>11000</v>
      </c>
      <c r="AO92" s="71">
        <f t="shared" si="25"/>
        <v>13000</v>
      </c>
    </row>
    <row r="93" spans="1:41" ht="15.75" hidden="1">
      <c r="A93" s="43" t="s">
        <v>205</v>
      </c>
      <c r="B93" s="44" t="s">
        <v>7</v>
      </c>
      <c r="C93" s="44" t="s">
        <v>34</v>
      </c>
      <c r="D93" s="44" t="s">
        <v>87</v>
      </c>
      <c r="E93" s="44" t="s">
        <v>174</v>
      </c>
      <c r="F93" s="44"/>
      <c r="G93" s="44"/>
      <c r="H93" s="44"/>
      <c r="I93" s="44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>
        <f>Y94</f>
        <v>350000</v>
      </c>
      <c r="Z93" s="46">
        <f aca="true" t="shared" si="27" ref="Z93:AO93">Z94</f>
        <v>50000</v>
      </c>
      <c r="AA93" s="46">
        <f t="shared" si="27"/>
        <v>100000</v>
      </c>
      <c r="AB93" s="46">
        <f t="shared" si="27"/>
        <v>100000</v>
      </c>
      <c r="AC93" s="46">
        <f t="shared" si="27"/>
        <v>100000</v>
      </c>
      <c r="AD93" s="46">
        <f t="shared" si="27"/>
        <v>184236.36</v>
      </c>
      <c r="AE93" s="46">
        <f t="shared" si="27"/>
        <v>1998736.36</v>
      </c>
      <c r="AF93" s="46">
        <f t="shared" si="27"/>
        <v>2659538.89</v>
      </c>
      <c r="AG93" s="46">
        <f t="shared" si="27"/>
        <v>4658275.25</v>
      </c>
      <c r="AH93" s="46">
        <f t="shared" si="27"/>
        <v>236408.34</v>
      </c>
      <c r="AI93" s="46">
        <f t="shared" si="27"/>
        <v>4894683.59</v>
      </c>
      <c r="AJ93" s="46">
        <f t="shared" si="27"/>
        <v>-4428400</v>
      </c>
      <c r="AK93" s="46">
        <f t="shared" si="27"/>
        <v>466283.58999999985</v>
      </c>
      <c r="AL93" s="46">
        <f t="shared" si="27"/>
        <v>-52605.07</v>
      </c>
      <c r="AM93" s="46">
        <f t="shared" si="27"/>
        <v>413678.51999999984</v>
      </c>
      <c r="AN93" s="46">
        <f t="shared" si="27"/>
        <v>22000</v>
      </c>
      <c r="AO93" s="74">
        <f t="shared" si="27"/>
        <v>391678.51999999984</v>
      </c>
    </row>
    <row r="94" spans="1:41" ht="15.75" hidden="1">
      <c r="A94" s="43" t="s">
        <v>14</v>
      </c>
      <c r="B94" s="44" t="s">
        <v>7</v>
      </c>
      <c r="C94" s="44" t="s">
        <v>34</v>
      </c>
      <c r="D94" s="44" t="s">
        <v>87</v>
      </c>
      <c r="E94" s="44" t="s">
        <v>174</v>
      </c>
      <c r="F94" s="44" t="s">
        <v>92</v>
      </c>
      <c r="G94" s="44" t="s">
        <v>27</v>
      </c>
      <c r="H94" s="44" t="s">
        <v>88</v>
      </c>
      <c r="I94" s="44"/>
      <c r="J94" s="46"/>
      <c r="K94" s="46"/>
      <c r="L94" s="46"/>
      <c r="M94" s="46"/>
      <c r="N94" s="46"/>
      <c r="O94" s="46"/>
      <c r="P94" s="46">
        <v>350000</v>
      </c>
      <c r="Q94" s="46">
        <v>350000</v>
      </c>
      <c r="R94" s="46">
        <v>350000</v>
      </c>
      <c r="S94" s="46"/>
      <c r="T94" s="46"/>
      <c r="U94" s="46"/>
      <c r="V94" s="46">
        <v>350000</v>
      </c>
      <c r="W94" s="46">
        <v>350000</v>
      </c>
      <c r="X94" s="46">
        <v>350000</v>
      </c>
      <c r="Y94" s="46">
        <v>350000</v>
      </c>
      <c r="Z94" s="71">
        <v>50000</v>
      </c>
      <c r="AA94" s="71">
        <v>100000</v>
      </c>
      <c r="AB94" s="71">
        <v>100000</v>
      </c>
      <c r="AC94" s="71">
        <v>100000</v>
      </c>
      <c r="AD94" s="71">
        <v>184236.36</v>
      </c>
      <c r="AE94" s="72">
        <v>1998736.36</v>
      </c>
      <c r="AF94" s="70">
        <v>2659538.89</v>
      </c>
      <c r="AG94" s="70">
        <f>AE94+AF94</f>
        <v>4658275.25</v>
      </c>
      <c r="AH94" s="70">
        <v>236408.34</v>
      </c>
      <c r="AI94" s="71">
        <f t="shared" si="22"/>
        <v>4894683.59</v>
      </c>
      <c r="AJ94" s="70">
        <v>-4428400</v>
      </c>
      <c r="AK94" s="71">
        <f t="shared" si="23"/>
        <v>466283.58999999985</v>
      </c>
      <c r="AL94" s="71">
        <v>-52605.07</v>
      </c>
      <c r="AM94" s="71">
        <f t="shared" si="24"/>
        <v>413678.51999999984</v>
      </c>
      <c r="AN94" s="71">
        <v>22000</v>
      </c>
      <c r="AO94" s="71">
        <f t="shared" si="25"/>
        <v>391678.51999999984</v>
      </c>
    </row>
    <row r="95" spans="1:41" ht="13.5" customHeight="1" hidden="1">
      <c r="A95" s="43" t="s">
        <v>51</v>
      </c>
      <c r="B95" s="44" t="s">
        <v>7</v>
      </c>
      <c r="C95" s="44" t="s">
        <v>34</v>
      </c>
      <c r="D95" s="44" t="s">
        <v>87</v>
      </c>
      <c r="E95" s="44" t="s">
        <v>175</v>
      </c>
      <c r="F95" s="44"/>
      <c r="G95" s="44"/>
      <c r="H95" s="44"/>
      <c r="I95" s="44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>
        <f aca="true" t="shared" si="28" ref="Y95:AM95">Y96</f>
        <v>250000</v>
      </c>
      <c r="Z95" s="46">
        <f t="shared" si="28"/>
        <v>0</v>
      </c>
      <c r="AA95" s="46">
        <f t="shared" si="28"/>
        <v>0</v>
      </c>
      <c r="AB95" s="46">
        <f t="shared" si="28"/>
        <v>0</v>
      </c>
      <c r="AC95" s="46">
        <f t="shared" si="28"/>
        <v>250000</v>
      </c>
      <c r="AD95" s="46">
        <f t="shared" si="28"/>
        <v>0</v>
      </c>
      <c r="AE95" s="72">
        <f t="shared" si="28"/>
        <v>250000</v>
      </c>
      <c r="AF95" s="72">
        <f t="shared" si="28"/>
        <v>0</v>
      </c>
      <c r="AG95" s="72">
        <f t="shared" si="28"/>
        <v>250000</v>
      </c>
      <c r="AH95" s="72">
        <f t="shared" si="28"/>
        <v>0</v>
      </c>
      <c r="AI95" s="72">
        <f t="shared" si="28"/>
        <v>250000</v>
      </c>
      <c r="AJ95" s="72">
        <f t="shared" si="28"/>
        <v>0</v>
      </c>
      <c r="AK95" s="72">
        <f t="shared" si="28"/>
        <v>250000</v>
      </c>
      <c r="AL95" s="72">
        <f t="shared" si="28"/>
        <v>-250000</v>
      </c>
      <c r="AM95" s="72">
        <f t="shared" si="28"/>
        <v>0</v>
      </c>
      <c r="AN95" s="71"/>
      <c r="AO95" s="71">
        <f t="shared" si="25"/>
        <v>0</v>
      </c>
    </row>
    <row r="96" spans="1:41" ht="15.75" hidden="1">
      <c r="A96" s="43" t="s">
        <v>14</v>
      </c>
      <c r="B96" s="44" t="s">
        <v>7</v>
      </c>
      <c r="C96" s="44" t="s">
        <v>34</v>
      </c>
      <c r="D96" s="44" t="s">
        <v>87</v>
      </c>
      <c r="E96" s="44" t="s">
        <v>175</v>
      </c>
      <c r="F96" s="44" t="s">
        <v>92</v>
      </c>
      <c r="G96" s="44" t="s">
        <v>27</v>
      </c>
      <c r="H96" s="44" t="s">
        <v>88</v>
      </c>
      <c r="I96" s="44"/>
      <c r="J96" s="46"/>
      <c r="K96" s="46"/>
      <c r="L96" s="46"/>
      <c r="M96" s="46"/>
      <c r="N96" s="46"/>
      <c r="O96" s="46"/>
      <c r="P96" s="46">
        <v>250000</v>
      </c>
      <c r="Q96" s="46">
        <v>250000</v>
      </c>
      <c r="R96" s="46">
        <v>250000</v>
      </c>
      <c r="S96" s="46"/>
      <c r="T96" s="46"/>
      <c r="U96" s="46"/>
      <c r="V96" s="46">
        <v>250000</v>
      </c>
      <c r="W96" s="46">
        <v>250000</v>
      </c>
      <c r="X96" s="46">
        <v>250000</v>
      </c>
      <c r="Y96" s="46">
        <v>250000</v>
      </c>
      <c r="Z96" s="71"/>
      <c r="AA96" s="71"/>
      <c r="AB96" s="71"/>
      <c r="AC96" s="71">
        <v>250000</v>
      </c>
      <c r="AD96" s="71"/>
      <c r="AE96" s="72">
        <f>Y96+AD96</f>
        <v>250000</v>
      </c>
      <c r="AF96" s="70"/>
      <c r="AG96" s="70">
        <f>AE96+AF96</f>
        <v>250000</v>
      </c>
      <c r="AH96" s="70"/>
      <c r="AI96" s="71">
        <f t="shared" si="22"/>
        <v>250000</v>
      </c>
      <c r="AJ96" s="71"/>
      <c r="AK96" s="71">
        <f t="shared" si="23"/>
        <v>250000</v>
      </c>
      <c r="AL96" s="71">
        <v>-250000</v>
      </c>
      <c r="AM96" s="71">
        <f t="shared" si="24"/>
        <v>0</v>
      </c>
      <c r="AN96" s="71"/>
      <c r="AO96" s="71">
        <f t="shared" si="25"/>
        <v>0</v>
      </c>
    </row>
    <row r="97" spans="1:41" ht="15.75" hidden="1">
      <c r="A97" s="43" t="s">
        <v>281</v>
      </c>
      <c r="B97" s="44" t="s">
        <v>7</v>
      </c>
      <c r="C97" s="44" t="s">
        <v>34</v>
      </c>
      <c r="D97" s="44" t="s">
        <v>87</v>
      </c>
      <c r="E97" s="44" t="s">
        <v>283</v>
      </c>
      <c r="F97" s="44"/>
      <c r="G97" s="44"/>
      <c r="H97" s="44"/>
      <c r="I97" s="44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>
        <f>Y98+Y99</f>
        <v>1281223.57</v>
      </c>
      <c r="Z97" s="46">
        <f aca="true" t="shared" si="29" ref="Z97:AO97">Z98+Z99</f>
        <v>0</v>
      </c>
      <c r="AA97" s="46">
        <f t="shared" si="29"/>
        <v>0</v>
      </c>
      <c r="AB97" s="46">
        <f t="shared" si="29"/>
        <v>0</v>
      </c>
      <c r="AC97" s="46">
        <f t="shared" si="29"/>
        <v>1281223.57</v>
      </c>
      <c r="AD97" s="46">
        <f t="shared" si="29"/>
        <v>0</v>
      </c>
      <c r="AE97" s="46">
        <f t="shared" si="29"/>
        <v>1281223.57</v>
      </c>
      <c r="AF97" s="46">
        <f t="shared" si="29"/>
        <v>0</v>
      </c>
      <c r="AG97" s="46">
        <f t="shared" si="29"/>
        <v>1281223.57</v>
      </c>
      <c r="AH97" s="46">
        <f t="shared" si="29"/>
        <v>0</v>
      </c>
      <c r="AI97" s="46">
        <f t="shared" si="29"/>
        <v>1281223.57</v>
      </c>
      <c r="AJ97" s="46">
        <f t="shared" si="29"/>
        <v>0</v>
      </c>
      <c r="AK97" s="46">
        <f t="shared" si="29"/>
        <v>1281223.57</v>
      </c>
      <c r="AL97" s="46">
        <f t="shared" si="29"/>
        <v>0</v>
      </c>
      <c r="AM97" s="46">
        <f t="shared" si="29"/>
        <v>1281223.57</v>
      </c>
      <c r="AN97" s="46">
        <f t="shared" si="29"/>
        <v>1281223.57</v>
      </c>
      <c r="AO97" s="74">
        <f t="shared" si="29"/>
        <v>0</v>
      </c>
    </row>
    <row r="98" spans="1:41" ht="15.75" hidden="1">
      <c r="A98" s="43" t="s">
        <v>282</v>
      </c>
      <c r="B98" s="44" t="s">
        <v>7</v>
      </c>
      <c r="C98" s="44" t="s">
        <v>34</v>
      </c>
      <c r="D98" s="44" t="s">
        <v>87</v>
      </c>
      <c r="E98" s="44" t="s">
        <v>283</v>
      </c>
      <c r="F98" s="44" t="s">
        <v>92</v>
      </c>
      <c r="G98" s="44" t="s">
        <v>22</v>
      </c>
      <c r="H98" s="44" t="s">
        <v>67</v>
      </c>
      <c r="I98" s="44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>
        <f>SUM(Z98:AC98)</f>
        <v>1281223.57</v>
      </c>
      <c r="Z98" s="71"/>
      <c r="AA98" s="71"/>
      <c r="AB98" s="71"/>
      <c r="AC98" s="71">
        <v>1281223.57</v>
      </c>
      <c r="AD98" s="71">
        <v>-1281223.57</v>
      </c>
      <c r="AE98" s="72">
        <f>Y98+AD98</f>
        <v>0</v>
      </c>
      <c r="AF98" s="70"/>
      <c r="AG98" s="70">
        <f>AE98+AF98</f>
        <v>0</v>
      </c>
      <c r="AH98" s="70"/>
      <c r="AI98" s="71">
        <f t="shared" si="22"/>
        <v>0</v>
      </c>
      <c r="AJ98" s="71"/>
      <c r="AK98" s="71">
        <f t="shared" si="23"/>
        <v>0</v>
      </c>
      <c r="AL98" s="71"/>
      <c r="AM98" s="71">
        <f t="shared" si="24"/>
        <v>0</v>
      </c>
      <c r="AN98" s="71"/>
      <c r="AO98" s="71">
        <f t="shared" si="25"/>
        <v>0</v>
      </c>
    </row>
    <row r="99" spans="1:41" ht="15.75" hidden="1">
      <c r="A99" s="43" t="s">
        <v>282</v>
      </c>
      <c r="B99" s="44" t="s">
        <v>7</v>
      </c>
      <c r="C99" s="44" t="s">
        <v>34</v>
      </c>
      <c r="D99" s="44" t="s">
        <v>87</v>
      </c>
      <c r="E99" s="44" t="s">
        <v>283</v>
      </c>
      <c r="F99" s="44" t="s">
        <v>342</v>
      </c>
      <c r="G99" s="44" t="s">
        <v>22</v>
      </c>
      <c r="H99" s="44" t="s">
        <v>67</v>
      </c>
      <c r="I99" s="44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71"/>
      <c r="AA99" s="71"/>
      <c r="AB99" s="71"/>
      <c r="AC99" s="71"/>
      <c r="AD99" s="71">
        <v>1281223.57</v>
      </c>
      <c r="AE99" s="72">
        <f>Y99+AD99</f>
        <v>1281223.57</v>
      </c>
      <c r="AF99" s="70"/>
      <c r="AG99" s="70">
        <f>AE99+AF99</f>
        <v>1281223.57</v>
      </c>
      <c r="AH99" s="70"/>
      <c r="AI99" s="71">
        <f t="shared" si="22"/>
        <v>1281223.57</v>
      </c>
      <c r="AJ99" s="71"/>
      <c r="AK99" s="71">
        <f t="shared" si="23"/>
        <v>1281223.57</v>
      </c>
      <c r="AL99" s="71"/>
      <c r="AM99" s="71">
        <f t="shared" si="24"/>
        <v>1281223.57</v>
      </c>
      <c r="AN99" s="71">
        <v>1281223.57</v>
      </c>
      <c r="AO99" s="71">
        <f t="shared" si="25"/>
        <v>0</v>
      </c>
    </row>
    <row r="100" spans="1:41" ht="15.75" hidden="1">
      <c r="A100" s="43" t="s">
        <v>363</v>
      </c>
      <c r="B100" s="44" t="s">
        <v>7</v>
      </c>
      <c r="C100" s="44" t="s">
        <v>34</v>
      </c>
      <c r="D100" s="44" t="s">
        <v>87</v>
      </c>
      <c r="E100" s="44" t="s">
        <v>192</v>
      </c>
      <c r="F100" s="44"/>
      <c r="G100" s="44"/>
      <c r="H100" s="44"/>
      <c r="I100" s="44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71"/>
      <c r="AA100" s="71"/>
      <c r="AB100" s="71"/>
      <c r="AC100" s="71"/>
      <c r="AD100" s="71"/>
      <c r="AE100" s="72"/>
      <c r="AF100" s="70"/>
      <c r="AG100" s="70">
        <f aca="true" t="shared" si="30" ref="AG100:AM100">AG101</f>
        <v>0</v>
      </c>
      <c r="AH100" s="70">
        <f t="shared" si="30"/>
        <v>100000</v>
      </c>
      <c r="AI100" s="70">
        <f t="shared" si="30"/>
        <v>100000</v>
      </c>
      <c r="AJ100" s="70">
        <f t="shared" si="30"/>
        <v>0</v>
      </c>
      <c r="AK100" s="70">
        <f t="shared" si="30"/>
        <v>100000</v>
      </c>
      <c r="AL100" s="70">
        <f t="shared" si="30"/>
        <v>-100000</v>
      </c>
      <c r="AM100" s="70">
        <f t="shared" si="30"/>
        <v>0</v>
      </c>
      <c r="AN100" s="71"/>
      <c r="AO100" s="71">
        <f t="shared" si="25"/>
        <v>0</v>
      </c>
    </row>
    <row r="101" spans="1:41" ht="15.75" hidden="1">
      <c r="A101" s="43" t="s">
        <v>14</v>
      </c>
      <c r="B101" s="44" t="s">
        <v>7</v>
      </c>
      <c r="C101" s="44" t="s">
        <v>34</v>
      </c>
      <c r="D101" s="44" t="s">
        <v>87</v>
      </c>
      <c r="E101" s="44" t="s">
        <v>192</v>
      </c>
      <c r="F101" s="44" t="s">
        <v>92</v>
      </c>
      <c r="G101" s="44" t="s">
        <v>27</v>
      </c>
      <c r="H101" s="44" t="s">
        <v>83</v>
      </c>
      <c r="I101" s="44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71"/>
      <c r="AA101" s="71"/>
      <c r="AB101" s="71"/>
      <c r="AC101" s="71"/>
      <c r="AD101" s="71"/>
      <c r="AE101" s="72"/>
      <c r="AF101" s="70"/>
      <c r="AG101" s="70"/>
      <c r="AH101" s="70">
        <v>100000</v>
      </c>
      <c r="AI101" s="71">
        <f>AG101+AH101</f>
        <v>100000</v>
      </c>
      <c r="AJ101" s="71"/>
      <c r="AK101" s="71">
        <f t="shared" si="23"/>
        <v>100000</v>
      </c>
      <c r="AL101" s="71">
        <v>-100000</v>
      </c>
      <c r="AM101" s="71">
        <f t="shared" si="24"/>
        <v>0</v>
      </c>
      <c r="AN101" s="71"/>
      <c r="AO101" s="71">
        <f t="shared" si="25"/>
        <v>0</v>
      </c>
    </row>
    <row r="102" spans="1:41" ht="31.5" hidden="1">
      <c r="A102" s="43" t="s">
        <v>237</v>
      </c>
      <c r="B102" s="44" t="s">
        <v>7</v>
      </c>
      <c r="C102" s="44" t="s">
        <v>34</v>
      </c>
      <c r="D102" s="44" t="s">
        <v>87</v>
      </c>
      <c r="E102" s="44" t="s">
        <v>193</v>
      </c>
      <c r="F102" s="44"/>
      <c r="G102" s="44"/>
      <c r="H102" s="44"/>
      <c r="I102" s="44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71"/>
      <c r="AA102" s="71"/>
      <c r="AB102" s="71"/>
      <c r="AC102" s="71"/>
      <c r="AD102" s="71"/>
      <c r="AE102" s="72"/>
      <c r="AF102" s="70"/>
      <c r="AG102" s="70">
        <f aca="true" t="shared" si="31" ref="AG102:AO102">SUM(AG103:AG104)</f>
        <v>0</v>
      </c>
      <c r="AH102" s="70">
        <f t="shared" si="31"/>
        <v>1292890</v>
      </c>
      <c r="AI102" s="70">
        <f t="shared" si="31"/>
        <v>1292890</v>
      </c>
      <c r="AJ102" s="70">
        <f t="shared" si="31"/>
        <v>0</v>
      </c>
      <c r="AK102" s="70">
        <f t="shared" si="31"/>
        <v>1292890</v>
      </c>
      <c r="AL102" s="70">
        <f t="shared" si="31"/>
        <v>-21700</v>
      </c>
      <c r="AM102" s="70">
        <f t="shared" si="31"/>
        <v>1271190</v>
      </c>
      <c r="AN102" s="70">
        <f t="shared" si="31"/>
        <v>1270090</v>
      </c>
      <c r="AO102" s="76">
        <f t="shared" si="31"/>
        <v>1100</v>
      </c>
    </row>
    <row r="103" spans="1:41" ht="15.75" hidden="1">
      <c r="A103" s="43" t="s">
        <v>11</v>
      </c>
      <c r="B103" s="44" t="s">
        <v>7</v>
      </c>
      <c r="C103" s="44" t="s">
        <v>34</v>
      </c>
      <c r="D103" s="44" t="s">
        <v>87</v>
      </c>
      <c r="E103" s="44" t="s">
        <v>193</v>
      </c>
      <c r="F103" s="44" t="s">
        <v>92</v>
      </c>
      <c r="G103" s="44" t="s">
        <v>23</v>
      </c>
      <c r="H103" s="44" t="s">
        <v>85</v>
      </c>
      <c r="I103" s="44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71"/>
      <c r="AA103" s="71"/>
      <c r="AB103" s="71"/>
      <c r="AC103" s="71"/>
      <c r="AD103" s="71"/>
      <c r="AE103" s="72"/>
      <c r="AF103" s="70"/>
      <c r="AG103" s="70"/>
      <c r="AH103" s="70">
        <v>1165490</v>
      </c>
      <c r="AI103" s="71">
        <f>AG103+AH103</f>
        <v>1165490</v>
      </c>
      <c r="AJ103" s="71"/>
      <c r="AK103" s="71">
        <f t="shared" si="23"/>
        <v>1165490</v>
      </c>
      <c r="AL103" s="71"/>
      <c r="AM103" s="71">
        <f t="shared" si="24"/>
        <v>1165490</v>
      </c>
      <c r="AN103" s="71">
        <v>1165490</v>
      </c>
      <c r="AO103" s="71">
        <f t="shared" si="25"/>
        <v>0</v>
      </c>
    </row>
    <row r="104" spans="1:41" ht="15.75" hidden="1">
      <c r="A104" s="43" t="s">
        <v>12</v>
      </c>
      <c r="B104" s="44" t="s">
        <v>7</v>
      </c>
      <c r="C104" s="44" t="s">
        <v>34</v>
      </c>
      <c r="D104" s="44" t="s">
        <v>87</v>
      </c>
      <c r="E104" s="44" t="s">
        <v>193</v>
      </c>
      <c r="F104" s="44" t="s">
        <v>92</v>
      </c>
      <c r="G104" s="44" t="s">
        <v>24</v>
      </c>
      <c r="H104" s="44" t="s">
        <v>68</v>
      </c>
      <c r="I104" s="44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71"/>
      <c r="AA104" s="71"/>
      <c r="AB104" s="71"/>
      <c r="AC104" s="71"/>
      <c r="AD104" s="71"/>
      <c r="AE104" s="72"/>
      <c r="AF104" s="70"/>
      <c r="AG104" s="70"/>
      <c r="AH104" s="70">
        <v>127400</v>
      </c>
      <c r="AI104" s="71">
        <f>AG104+AH104</f>
        <v>127400</v>
      </c>
      <c r="AJ104" s="71"/>
      <c r="AK104" s="71">
        <f t="shared" si="23"/>
        <v>127400</v>
      </c>
      <c r="AL104" s="71">
        <v>-21700</v>
      </c>
      <c r="AM104" s="71">
        <f t="shared" si="24"/>
        <v>105700</v>
      </c>
      <c r="AN104" s="71">
        <v>104600</v>
      </c>
      <c r="AO104" s="71">
        <f t="shared" si="25"/>
        <v>1100</v>
      </c>
    </row>
    <row r="105" spans="1:41" s="41" customFormat="1" ht="15.75" hidden="1">
      <c r="A105" s="43" t="s">
        <v>376</v>
      </c>
      <c r="B105" s="44" t="s">
        <v>7</v>
      </c>
      <c r="C105" s="44" t="s">
        <v>34</v>
      </c>
      <c r="D105" s="44" t="s">
        <v>87</v>
      </c>
      <c r="E105" s="44" t="s">
        <v>288</v>
      </c>
      <c r="F105" s="44"/>
      <c r="G105" s="44"/>
      <c r="H105" s="44"/>
      <c r="I105" s="44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71"/>
      <c r="AA105" s="71"/>
      <c r="AB105" s="71"/>
      <c r="AC105" s="71"/>
      <c r="AD105" s="71"/>
      <c r="AE105" s="72"/>
      <c r="AF105" s="70"/>
      <c r="AG105" s="70"/>
      <c r="AH105" s="70"/>
      <c r="AI105" s="71"/>
      <c r="AJ105" s="71"/>
      <c r="AK105" s="71">
        <f>AK106</f>
        <v>0</v>
      </c>
      <c r="AL105" s="71">
        <f>AL106</f>
        <v>1000000</v>
      </c>
      <c r="AM105" s="71">
        <f>AM106</f>
        <v>1000000</v>
      </c>
      <c r="AN105" s="71">
        <f>AN106</f>
        <v>1000000</v>
      </c>
      <c r="AO105" s="71">
        <f t="shared" si="25"/>
        <v>0</v>
      </c>
    </row>
    <row r="106" spans="1:41" s="3" customFormat="1" ht="15.75" hidden="1">
      <c r="A106" s="43" t="s">
        <v>11</v>
      </c>
      <c r="B106" s="44" t="s">
        <v>7</v>
      </c>
      <c r="C106" s="44" t="s">
        <v>34</v>
      </c>
      <c r="D106" s="44" t="s">
        <v>87</v>
      </c>
      <c r="E106" s="44" t="s">
        <v>377</v>
      </c>
      <c r="F106" s="44" t="s">
        <v>92</v>
      </c>
      <c r="G106" s="44" t="s">
        <v>23</v>
      </c>
      <c r="H106" s="44" t="s">
        <v>85</v>
      </c>
      <c r="I106" s="44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71"/>
      <c r="AA106" s="71"/>
      <c r="AB106" s="71"/>
      <c r="AC106" s="71"/>
      <c r="AD106" s="71"/>
      <c r="AE106" s="72"/>
      <c r="AF106" s="70"/>
      <c r="AG106" s="70"/>
      <c r="AH106" s="70"/>
      <c r="AI106" s="71"/>
      <c r="AJ106" s="71"/>
      <c r="AK106" s="71"/>
      <c r="AL106" s="71">
        <v>1000000</v>
      </c>
      <c r="AM106" s="71">
        <f>AK106+AL106</f>
        <v>1000000</v>
      </c>
      <c r="AN106" s="71">
        <v>1000000</v>
      </c>
      <c r="AO106" s="71">
        <f t="shared" si="25"/>
        <v>0</v>
      </c>
    </row>
    <row r="107" spans="1:41" ht="15.75">
      <c r="A107" s="43" t="s">
        <v>245</v>
      </c>
      <c r="B107" s="44" t="s">
        <v>7</v>
      </c>
      <c r="C107" s="44" t="s">
        <v>35</v>
      </c>
      <c r="D107" s="44" t="s">
        <v>206</v>
      </c>
      <c r="E107" s="44"/>
      <c r="F107" s="44"/>
      <c r="G107" s="44"/>
      <c r="H107" s="44"/>
      <c r="I107" s="44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>
        <f>Y108</f>
        <v>2213474</v>
      </c>
      <c r="Z107" s="46">
        <f aca="true" t="shared" si="32" ref="Z107:AO108">Z108</f>
        <v>553370</v>
      </c>
      <c r="AA107" s="46">
        <f t="shared" si="32"/>
        <v>553368</v>
      </c>
      <c r="AB107" s="46">
        <f t="shared" si="32"/>
        <v>553368</v>
      </c>
      <c r="AC107" s="46">
        <f t="shared" si="32"/>
        <v>553368</v>
      </c>
      <c r="AD107" s="46">
        <f t="shared" si="32"/>
        <v>0</v>
      </c>
      <c r="AE107" s="46">
        <f t="shared" si="32"/>
        <v>2213474</v>
      </c>
      <c r="AF107" s="46">
        <f t="shared" si="32"/>
        <v>0</v>
      </c>
      <c r="AG107" s="46">
        <f aca="true" t="shared" si="33" ref="AG107:AM107">AG108+AG115</f>
        <v>2213474</v>
      </c>
      <c r="AH107" s="46">
        <f t="shared" si="33"/>
        <v>356531</v>
      </c>
      <c r="AI107" s="46">
        <f t="shared" si="33"/>
        <v>2570005</v>
      </c>
      <c r="AJ107" s="46">
        <f t="shared" si="33"/>
        <v>0</v>
      </c>
      <c r="AK107" s="46">
        <f t="shared" si="33"/>
        <v>2570005</v>
      </c>
      <c r="AL107" s="46">
        <f t="shared" si="33"/>
        <v>0</v>
      </c>
      <c r="AM107" s="46">
        <f t="shared" si="33"/>
        <v>2570005</v>
      </c>
      <c r="AN107" s="46">
        <f>AN108+AN115</f>
        <v>2570005</v>
      </c>
      <c r="AO107" s="74">
        <f>AO108+AO115</f>
        <v>0</v>
      </c>
    </row>
    <row r="108" spans="1:41" ht="15.75" hidden="1">
      <c r="A108" s="43" t="s">
        <v>246</v>
      </c>
      <c r="B108" s="44" t="s">
        <v>7</v>
      </c>
      <c r="C108" s="44" t="s">
        <v>35</v>
      </c>
      <c r="D108" s="44" t="s">
        <v>44</v>
      </c>
      <c r="E108" s="44" t="s">
        <v>221</v>
      </c>
      <c r="F108" s="44"/>
      <c r="G108" s="44"/>
      <c r="H108" s="44"/>
      <c r="I108" s="44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>
        <f>Y109</f>
        <v>2213474</v>
      </c>
      <c r="Z108" s="46">
        <f t="shared" si="32"/>
        <v>553370</v>
      </c>
      <c r="AA108" s="46">
        <f t="shared" si="32"/>
        <v>553368</v>
      </c>
      <c r="AB108" s="46">
        <f t="shared" si="32"/>
        <v>553368</v>
      </c>
      <c r="AC108" s="46">
        <f t="shared" si="32"/>
        <v>553368</v>
      </c>
      <c r="AD108" s="46">
        <f t="shared" si="32"/>
        <v>0</v>
      </c>
      <c r="AE108" s="46">
        <f t="shared" si="32"/>
        <v>2213474</v>
      </c>
      <c r="AF108" s="46">
        <f t="shared" si="32"/>
        <v>0</v>
      </c>
      <c r="AG108" s="46">
        <f t="shared" si="32"/>
        <v>2213474</v>
      </c>
      <c r="AH108" s="46">
        <f t="shared" si="32"/>
        <v>306292</v>
      </c>
      <c r="AI108" s="46">
        <f t="shared" si="32"/>
        <v>2519766</v>
      </c>
      <c r="AJ108" s="46">
        <f t="shared" si="32"/>
        <v>0</v>
      </c>
      <c r="AK108" s="46">
        <f t="shared" si="32"/>
        <v>2519766</v>
      </c>
      <c r="AL108" s="46">
        <f t="shared" si="32"/>
        <v>0</v>
      </c>
      <c r="AM108" s="46">
        <f t="shared" si="32"/>
        <v>2519766</v>
      </c>
      <c r="AN108" s="46">
        <f t="shared" si="32"/>
        <v>2519766</v>
      </c>
      <c r="AO108" s="74">
        <f t="shared" si="32"/>
        <v>0</v>
      </c>
    </row>
    <row r="109" spans="1:41" ht="47.25" hidden="1">
      <c r="A109" s="43" t="s">
        <v>291</v>
      </c>
      <c r="B109" s="44" t="s">
        <v>7</v>
      </c>
      <c r="C109" s="44" t="s">
        <v>35</v>
      </c>
      <c r="D109" s="44" t="s">
        <v>44</v>
      </c>
      <c r="E109" s="44" t="s">
        <v>221</v>
      </c>
      <c r="F109" s="44"/>
      <c r="G109" s="44"/>
      <c r="H109" s="44"/>
      <c r="I109" s="44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>
        <f aca="true" t="shared" si="34" ref="Y109:AE109">SUM(Y110:Y112)</f>
        <v>2213474</v>
      </c>
      <c r="Z109" s="46">
        <f t="shared" si="34"/>
        <v>553370</v>
      </c>
      <c r="AA109" s="46">
        <f t="shared" si="34"/>
        <v>553368</v>
      </c>
      <c r="AB109" s="46">
        <f t="shared" si="34"/>
        <v>553368</v>
      </c>
      <c r="AC109" s="46">
        <f t="shared" si="34"/>
        <v>553368</v>
      </c>
      <c r="AD109" s="46">
        <f t="shared" si="34"/>
        <v>0</v>
      </c>
      <c r="AE109" s="46">
        <f t="shared" si="34"/>
        <v>2213474</v>
      </c>
      <c r="AF109" s="70"/>
      <c r="AG109" s="70">
        <f aca="true" t="shared" si="35" ref="AG109:AM109">SUM(AG110:AG114)</f>
        <v>2213474</v>
      </c>
      <c r="AH109" s="70">
        <f t="shared" si="35"/>
        <v>306292</v>
      </c>
      <c r="AI109" s="70">
        <f t="shared" si="35"/>
        <v>2519766</v>
      </c>
      <c r="AJ109" s="70">
        <f t="shared" si="35"/>
        <v>0</v>
      </c>
      <c r="AK109" s="70">
        <f t="shared" si="35"/>
        <v>2519766</v>
      </c>
      <c r="AL109" s="70">
        <f t="shared" si="35"/>
        <v>0</v>
      </c>
      <c r="AM109" s="70">
        <f t="shared" si="35"/>
        <v>2519766</v>
      </c>
      <c r="AN109" s="70">
        <f>SUM(AN110:AN114)</f>
        <v>2519766</v>
      </c>
      <c r="AO109" s="76">
        <f>SUM(AO110:AO114)</f>
        <v>0</v>
      </c>
    </row>
    <row r="110" spans="1:41" ht="15.75" hidden="1">
      <c r="A110" s="43" t="s">
        <v>8</v>
      </c>
      <c r="B110" s="44" t="s">
        <v>7</v>
      </c>
      <c r="C110" s="44" t="s">
        <v>35</v>
      </c>
      <c r="D110" s="44" t="s">
        <v>44</v>
      </c>
      <c r="E110" s="44" t="s">
        <v>221</v>
      </c>
      <c r="F110" s="44" t="s">
        <v>90</v>
      </c>
      <c r="G110" s="44" t="s">
        <v>17</v>
      </c>
      <c r="H110" s="44" t="s">
        <v>222</v>
      </c>
      <c r="I110" s="44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>
        <v>1700057</v>
      </c>
      <c r="Z110" s="71">
        <v>425015</v>
      </c>
      <c r="AA110" s="71">
        <v>425014</v>
      </c>
      <c r="AB110" s="71">
        <v>425014</v>
      </c>
      <c r="AC110" s="71">
        <v>425014</v>
      </c>
      <c r="AD110" s="71"/>
      <c r="AE110" s="72">
        <f>Y110+AD110</f>
        <v>1700057</v>
      </c>
      <c r="AF110" s="70"/>
      <c r="AG110" s="70">
        <f>AE110+AF110</f>
        <v>1700057</v>
      </c>
      <c r="AH110" s="70">
        <v>201509.01</v>
      </c>
      <c r="AI110" s="71">
        <v>1912287.03</v>
      </c>
      <c r="AJ110" s="71"/>
      <c r="AK110" s="71">
        <f t="shared" si="23"/>
        <v>1912287.03</v>
      </c>
      <c r="AL110" s="71">
        <v>-173457.01</v>
      </c>
      <c r="AM110" s="71">
        <f t="shared" si="24"/>
        <v>1738830.02</v>
      </c>
      <c r="AN110" s="70">
        <v>1738830.02</v>
      </c>
      <c r="AO110" s="71">
        <f t="shared" si="25"/>
        <v>0</v>
      </c>
    </row>
    <row r="111" spans="1:41" ht="31.5" hidden="1">
      <c r="A111" s="43" t="s">
        <v>151</v>
      </c>
      <c r="B111" s="44" t="s">
        <v>7</v>
      </c>
      <c r="C111" s="44" t="s">
        <v>35</v>
      </c>
      <c r="D111" s="44" t="s">
        <v>44</v>
      </c>
      <c r="E111" s="44" t="s">
        <v>221</v>
      </c>
      <c r="F111" s="44" t="s">
        <v>91</v>
      </c>
      <c r="G111" s="44" t="s">
        <v>19</v>
      </c>
      <c r="H111" s="44" t="s">
        <v>222</v>
      </c>
      <c r="I111" s="44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71"/>
      <c r="AA111" s="71"/>
      <c r="AB111" s="71"/>
      <c r="AC111" s="71"/>
      <c r="AD111" s="71"/>
      <c r="AE111" s="72"/>
      <c r="AF111" s="70"/>
      <c r="AG111" s="70"/>
      <c r="AH111" s="70">
        <v>35478.29</v>
      </c>
      <c r="AI111" s="71">
        <f t="shared" si="22"/>
        <v>35478.29</v>
      </c>
      <c r="AJ111" s="71"/>
      <c r="AK111" s="71">
        <f t="shared" si="23"/>
        <v>35478.29</v>
      </c>
      <c r="AL111" s="71">
        <v>91457.01</v>
      </c>
      <c r="AM111" s="71">
        <f t="shared" si="24"/>
        <v>126935.29999999999</v>
      </c>
      <c r="AN111" s="70">
        <v>126935.3</v>
      </c>
      <c r="AO111" s="71">
        <f t="shared" si="25"/>
        <v>0</v>
      </c>
    </row>
    <row r="112" spans="1:41" ht="15.75" hidden="1">
      <c r="A112" s="43" t="s">
        <v>43</v>
      </c>
      <c r="B112" s="44" t="s">
        <v>7</v>
      </c>
      <c r="C112" s="44" t="s">
        <v>35</v>
      </c>
      <c r="D112" s="44" t="s">
        <v>44</v>
      </c>
      <c r="E112" s="44" t="s">
        <v>221</v>
      </c>
      <c r="F112" s="44" t="s">
        <v>90</v>
      </c>
      <c r="G112" s="44" t="s">
        <v>18</v>
      </c>
      <c r="H112" s="44" t="s">
        <v>222</v>
      </c>
      <c r="I112" s="44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>
        <v>513417</v>
      </c>
      <c r="Z112" s="71">
        <v>128355</v>
      </c>
      <c r="AA112" s="71">
        <v>128354</v>
      </c>
      <c r="AB112" s="71">
        <v>128354</v>
      </c>
      <c r="AC112" s="71">
        <v>128354</v>
      </c>
      <c r="AD112" s="71"/>
      <c r="AE112" s="72">
        <f>Y112+AD112</f>
        <v>513417</v>
      </c>
      <c r="AF112" s="70"/>
      <c r="AG112" s="70">
        <f>AE112+AF112</f>
        <v>513417</v>
      </c>
      <c r="AH112" s="70">
        <v>55345.7</v>
      </c>
      <c r="AI112" s="71">
        <v>572000.68</v>
      </c>
      <c r="AJ112" s="71"/>
      <c r="AK112" s="71">
        <f t="shared" si="23"/>
        <v>572000.68</v>
      </c>
      <c r="AL112" s="71"/>
      <c r="AM112" s="71">
        <f t="shared" si="24"/>
        <v>572000.68</v>
      </c>
      <c r="AN112" s="70">
        <v>572000.68</v>
      </c>
      <c r="AO112" s="71">
        <f t="shared" si="25"/>
        <v>0</v>
      </c>
    </row>
    <row r="113" spans="1:41" ht="15.75" hidden="1">
      <c r="A113" s="43" t="s">
        <v>10</v>
      </c>
      <c r="B113" s="44" t="s">
        <v>382</v>
      </c>
      <c r="C113" s="44" t="s">
        <v>35</v>
      </c>
      <c r="D113" s="44" t="s">
        <v>44</v>
      </c>
      <c r="E113" s="44" t="s">
        <v>221</v>
      </c>
      <c r="F113" s="44" t="s">
        <v>92</v>
      </c>
      <c r="G113" s="44" t="s">
        <v>21</v>
      </c>
      <c r="H113" s="44" t="s">
        <v>222</v>
      </c>
      <c r="I113" s="44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71"/>
      <c r="AA113" s="71"/>
      <c r="AB113" s="71"/>
      <c r="AC113" s="71"/>
      <c r="AD113" s="71"/>
      <c r="AE113" s="72"/>
      <c r="AF113" s="70"/>
      <c r="AG113" s="70"/>
      <c r="AH113" s="70"/>
      <c r="AI113" s="71"/>
      <c r="AJ113" s="71"/>
      <c r="AK113" s="71"/>
      <c r="AL113" s="71">
        <v>14000</v>
      </c>
      <c r="AM113" s="71">
        <f t="shared" si="24"/>
        <v>14000</v>
      </c>
      <c r="AN113" s="70">
        <v>14000</v>
      </c>
      <c r="AO113" s="71">
        <f t="shared" si="25"/>
        <v>0</v>
      </c>
    </row>
    <row r="114" spans="1:41" ht="15.75" hidden="1">
      <c r="A114" s="43" t="s">
        <v>12</v>
      </c>
      <c r="B114" s="44" t="s">
        <v>7</v>
      </c>
      <c r="C114" s="44" t="s">
        <v>35</v>
      </c>
      <c r="D114" s="44" t="s">
        <v>44</v>
      </c>
      <c r="E114" s="44" t="s">
        <v>221</v>
      </c>
      <c r="F114" s="44" t="s">
        <v>92</v>
      </c>
      <c r="G114" s="44" t="s">
        <v>22</v>
      </c>
      <c r="H114" s="44" t="s">
        <v>222</v>
      </c>
      <c r="I114" s="44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71"/>
      <c r="AA114" s="71"/>
      <c r="AB114" s="71"/>
      <c r="AC114" s="71"/>
      <c r="AD114" s="71"/>
      <c r="AE114" s="72"/>
      <c r="AF114" s="70"/>
      <c r="AG114" s="70"/>
      <c r="AH114" s="70">
        <v>13959</v>
      </c>
      <c r="AI114" s="71"/>
      <c r="AJ114" s="71"/>
      <c r="AK114" s="71">
        <f t="shared" si="23"/>
        <v>0</v>
      </c>
      <c r="AL114" s="71">
        <v>68000</v>
      </c>
      <c r="AM114" s="71">
        <f t="shared" si="24"/>
        <v>68000</v>
      </c>
      <c r="AN114" s="70">
        <v>68000</v>
      </c>
      <c r="AO114" s="71">
        <f t="shared" si="25"/>
        <v>0</v>
      </c>
    </row>
    <row r="115" spans="1:41" ht="15.75" hidden="1">
      <c r="A115" s="43" t="s">
        <v>358</v>
      </c>
      <c r="B115" s="44" t="s">
        <v>7</v>
      </c>
      <c r="C115" s="44" t="s">
        <v>35</v>
      </c>
      <c r="D115" s="44" t="s">
        <v>44</v>
      </c>
      <c r="E115" s="44" t="s">
        <v>359</v>
      </c>
      <c r="F115" s="44"/>
      <c r="G115" s="44"/>
      <c r="H115" s="44"/>
      <c r="I115" s="44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71"/>
      <c r="AA115" s="71"/>
      <c r="AB115" s="71"/>
      <c r="AC115" s="71"/>
      <c r="AD115" s="71"/>
      <c r="AE115" s="72"/>
      <c r="AF115" s="70"/>
      <c r="AG115" s="70">
        <f aca="true" t="shared" si="36" ref="AG115:AO115">SUM(AG116:AG117)</f>
        <v>0</v>
      </c>
      <c r="AH115" s="70">
        <f t="shared" si="36"/>
        <v>50239</v>
      </c>
      <c r="AI115" s="70">
        <f t="shared" si="36"/>
        <v>50239</v>
      </c>
      <c r="AJ115" s="70">
        <f t="shared" si="36"/>
        <v>0</v>
      </c>
      <c r="AK115" s="70">
        <f t="shared" si="36"/>
        <v>50239</v>
      </c>
      <c r="AL115" s="70">
        <f t="shared" si="36"/>
        <v>0</v>
      </c>
      <c r="AM115" s="70">
        <f t="shared" si="36"/>
        <v>50239</v>
      </c>
      <c r="AN115" s="70">
        <f t="shared" si="36"/>
        <v>50239</v>
      </c>
      <c r="AO115" s="76">
        <f t="shared" si="36"/>
        <v>0</v>
      </c>
    </row>
    <row r="116" spans="1:41" ht="15.75" hidden="1">
      <c r="A116" s="43" t="s">
        <v>8</v>
      </c>
      <c r="B116" s="44" t="s">
        <v>7</v>
      </c>
      <c r="C116" s="44" t="s">
        <v>35</v>
      </c>
      <c r="D116" s="44" t="s">
        <v>44</v>
      </c>
      <c r="E116" s="44" t="s">
        <v>359</v>
      </c>
      <c r="F116" s="44" t="s">
        <v>90</v>
      </c>
      <c r="G116" s="44" t="s">
        <v>17</v>
      </c>
      <c r="H116" s="44"/>
      <c r="I116" s="44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71"/>
      <c r="AA116" s="71"/>
      <c r="AB116" s="71"/>
      <c r="AC116" s="71"/>
      <c r="AD116" s="71"/>
      <c r="AE116" s="72"/>
      <c r="AF116" s="70"/>
      <c r="AG116" s="70"/>
      <c r="AH116" s="70">
        <v>38586.02</v>
      </c>
      <c r="AI116" s="71">
        <f>AG116+AH116</f>
        <v>38586.02</v>
      </c>
      <c r="AJ116" s="71"/>
      <c r="AK116" s="71">
        <f t="shared" si="23"/>
        <v>38586.02</v>
      </c>
      <c r="AL116" s="71"/>
      <c r="AM116" s="71">
        <f t="shared" si="24"/>
        <v>38586.02</v>
      </c>
      <c r="AN116" s="71">
        <v>38586.02</v>
      </c>
      <c r="AO116" s="71">
        <f t="shared" si="25"/>
        <v>0</v>
      </c>
    </row>
    <row r="117" spans="1:41" ht="15.75" hidden="1">
      <c r="A117" s="43" t="s">
        <v>43</v>
      </c>
      <c r="B117" s="44" t="s">
        <v>7</v>
      </c>
      <c r="C117" s="44" t="s">
        <v>35</v>
      </c>
      <c r="D117" s="44" t="s">
        <v>44</v>
      </c>
      <c r="E117" s="44" t="s">
        <v>359</v>
      </c>
      <c r="F117" s="44" t="s">
        <v>90</v>
      </c>
      <c r="G117" s="44" t="s">
        <v>18</v>
      </c>
      <c r="H117" s="44"/>
      <c r="I117" s="44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71"/>
      <c r="AA117" s="71"/>
      <c r="AB117" s="71"/>
      <c r="AC117" s="71"/>
      <c r="AD117" s="71"/>
      <c r="AE117" s="72"/>
      <c r="AF117" s="70"/>
      <c r="AG117" s="70"/>
      <c r="AH117" s="70">
        <v>11652.98</v>
      </c>
      <c r="AI117" s="71">
        <f>AG117+AH117</f>
        <v>11652.98</v>
      </c>
      <c r="AJ117" s="71"/>
      <c r="AK117" s="71">
        <f t="shared" si="23"/>
        <v>11652.98</v>
      </c>
      <c r="AL117" s="71"/>
      <c r="AM117" s="71">
        <f t="shared" si="24"/>
        <v>11652.98</v>
      </c>
      <c r="AN117" s="71">
        <v>11652.98</v>
      </c>
      <c r="AO117" s="71">
        <f t="shared" si="25"/>
        <v>0</v>
      </c>
    </row>
    <row r="118" spans="1:41" ht="31.5">
      <c r="A118" s="43" t="s">
        <v>248</v>
      </c>
      <c r="B118" s="44" t="s">
        <v>7</v>
      </c>
      <c r="C118" s="44" t="s">
        <v>44</v>
      </c>
      <c r="D118" s="44" t="s">
        <v>206</v>
      </c>
      <c r="E118" s="44"/>
      <c r="F118" s="44"/>
      <c r="G118" s="44"/>
      <c r="H118" s="44"/>
      <c r="I118" s="44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>
        <f aca="true" t="shared" si="37" ref="Y118:AI118">Y119+Y131+Y134</f>
        <v>1536496</v>
      </c>
      <c r="Z118" s="46">
        <f t="shared" si="37"/>
        <v>284084</v>
      </c>
      <c r="AA118" s="46">
        <f t="shared" si="37"/>
        <v>486112.98</v>
      </c>
      <c r="AB118" s="46">
        <f t="shared" si="37"/>
        <v>384314.98</v>
      </c>
      <c r="AC118" s="46">
        <f t="shared" si="37"/>
        <v>381984.04000000004</v>
      </c>
      <c r="AD118" s="46">
        <f t="shared" si="37"/>
        <v>457000</v>
      </c>
      <c r="AE118" s="46">
        <f t="shared" si="37"/>
        <v>1993496</v>
      </c>
      <c r="AF118" s="46">
        <f t="shared" si="37"/>
        <v>0</v>
      </c>
      <c r="AG118" s="46">
        <f t="shared" si="37"/>
        <v>1993496</v>
      </c>
      <c r="AH118" s="46">
        <f t="shared" si="37"/>
        <v>170000</v>
      </c>
      <c r="AI118" s="46">
        <f t="shared" si="37"/>
        <v>1963496</v>
      </c>
      <c r="AJ118" s="46">
        <f aca="true" t="shared" si="38" ref="AJ118:AO118">AJ119+AJ131+AJ134</f>
        <v>0</v>
      </c>
      <c r="AK118" s="46">
        <f t="shared" si="38"/>
        <v>1963496</v>
      </c>
      <c r="AL118" s="46">
        <f t="shared" si="38"/>
        <v>29999.999999999985</v>
      </c>
      <c r="AM118" s="46">
        <f t="shared" si="38"/>
        <v>1993496</v>
      </c>
      <c r="AN118" s="46">
        <f t="shared" si="38"/>
        <v>1710418.47</v>
      </c>
      <c r="AO118" s="74">
        <f t="shared" si="38"/>
        <v>283077.5299999999</v>
      </c>
    </row>
    <row r="119" spans="1:41" ht="15.75" hidden="1">
      <c r="A119" s="43" t="s">
        <v>247</v>
      </c>
      <c r="B119" s="44" t="s">
        <v>7</v>
      </c>
      <c r="C119" s="44" t="s">
        <v>44</v>
      </c>
      <c r="D119" s="44" t="s">
        <v>35</v>
      </c>
      <c r="E119" s="44"/>
      <c r="F119" s="44"/>
      <c r="G119" s="44"/>
      <c r="H119" s="44"/>
      <c r="I119" s="44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>
        <f aca="true" t="shared" si="39" ref="Y119:AO119">Y120</f>
        <v>300000</v>
      </c>
      <c r="Z119" s="46">
        <f t="shared" si="39"/>
        <v>73500</v>
      </c>
      <c r="AA119" s="46">
        <f t="shared" si="39"/>
        <v>71500</v>
      </c>
      <c r="AB119" s="46">
        <f t="shared" si="39"/>
        <v>77500</v>
      </c>
      <c r="AC119" s="46">
        <f t="shared" si="39"/>
        <v>77500</v>
      </c>
      <c r="AD119" s="46">
        <f t="shared" si="39"/>
        <v>257000</v>
      </c>
      <c r="AE119" s="46">
        <f t="shared" si="39"/>
        <v>557000</v>
      </c>
      <c r="AF119" s="46">
        <f t="shared" si="39"/>
        <v>0</v>
      </c>
      <c r="AG119" s="46">
        <f t="shared" si="39"/>
        <v>557000</v>
      </c>
      <c r="AH119" s="46">
        <f t="shared" si="39"/>
        <v>170000</v>
      </c>
      <c r="AI119" s="46">
        <f t="shared" si="39"/>
        <v>727000</v>
      </c>
      <c r="AJ119" s="46">
        <f t="shared" si="39"/>
        <v>0</v>
      </c>
      <c r="AK119" s="46">
        <f t="shared" si="39"/>
        <v>727000</v>
      </c>
      <c r="AL119" s="46">
        <f t="shared" si="39"/>
        <v>20000</v>
      </c>
      <c r="AM119" s="46">
        <f t="shared" si="39"/>
        <v>747000</v>
      </c>
      <c r="AN119" s="46">
        <f t="shared" si="39"/>
        <v>744806.52</v>
      </c>
      <c r="AO119" s="74">
        <f t="shared" si="39"/>
        <v>2193.4799999999977</v>
      </c>
    </row>
    <row r="120" spans="1:41" s="41" customFormat="1" ht="12.75" customHeight="1" hidden="1">
      <c r="A120" s="43" t="s">
        <v>249</v>
      </c>
      <c r="B120" s="44" t="s">
        <v>7</v>
      </c>
      <c r="C120" s="44" t="s">
        <v>44</v>
      </c>
      <c r="D120" s="44" t="s">
        <v>35</v>
      </c>
      <c r="E120" s="44" t="s">
        <v>176</v>
      </c>
      <c r="F120" s="44"/>
      <c r="G120" s="44"/>
      <c r="H120" s="44"/>
      <c r="I120" s="44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80">
        <f>SUM(Y121:Y130)</f>
        <v>300000</v>
      </c>
      <c r="Z120" s="80">
        <f aca="true" t="shared" si="40" ref="Z120:AE120">SUM(Z121:Z130)</f>
        <v>73500</v>
      </c>
      <c r="AA120" s="80">
        <f t="shared" si="40"/>
        <v>71500</v>
      </c>
      <c r="AB120" s="80">
        <f t="shared" si="40"/>
        <v>77500</v>
      </c>
      <c r="AC120" s="80">
        <f t="shared" si="40"/>
        <v>77500</v>
      </c>
      <c r="AD120" s="80">
        <f t="shared" si="40"/>
        <v>257000</v>
      </c>
      <c r="AE120" s="80">
        <f t="shared" si="40"/>
        <v>557000</v>
      </c>
      <c r="AF120" s="70"/>
      <c r="AG120" s="70">
        <f aca="true" t="shared" si="41" ref="AG120:AO120">SUM(AG121:AG130)</f>
        <v>557000</v>
      </c>
      <c r="AH120" s="70">
        <f t="shared" si="41"/>
        <v>170000</v>
      </c>
      <c r="AI120" s="70">
        <f t="shared" si="41"/>
        <v>727000</v>
      </c>
      <c r="AJ120" s="70">
        <f t="shared" si="41"/>
        <v>0</v>
      </c>
      <c r="AK120" s="70">
        <f t="shared" si="41"/>
        <v>727000</v>
      </c>
      <c r="AL120" s="70">
        <f t="shared" si="41"/>
        <v>20000</v>
      </c>
      <c r="AM120" s="70">
        <f t="shared" si="41"/>
        <v>747000</v>
      </c>
      <c r="AN120" s="70">
        <f t="shared" si="41"/>
        <v>744806.52</v>
      </c>
      <c r="AO120" s="76">
        <f t="shared" si="41"/>
        <v>2193.4799999999977</v>
      </c>
    </row>
    <row r="121" spans="1:41" ht="15.75" hidden="1">
      <c r="A121" s="43" t="s">
        <v>45</v>
      </c>
      <c r="B121" s="44" t="s">
        <v>7</v>
      </c>
      <c r="C121" s="44" t="s">
        <v>44</v>
      </c>
      <c r="D121" s="44" t="s">
        <v>35</v>
      </c>
      <c r="E121" s="44" t="s">
        <v>176</v>
      </c>
      <c r="F121" s="44" t="s">
        <v>94</v>
      </c>
      <c r="G121" s="44" t="s">
        <v>20</v>
      </c>
      <c r="H121" s="44"/>
      <c r="I121" s="44"/>
      <c r="J121" s="46"/>
      <c r="K121" s="46"/>
      <c r="L121" s="46"/>
      <c r="M121" s="46"/>
      <c r="N121" s="46"/>
      <c r="O121" s="46"/>
      <c r="P121" s="46">
        <v>17898</v>
      </c>
      <c r="Q121" s="46">
        <v>19007.67</v>
      </c>
      <c r="R121" s="46">
        <v>20186.15</v>
      </c>
      <c r="S121" s="46"/>
      <c r="T121" s="46"/>
      <c r="U121" s="46"/>
      <c r="V121" s="46">
        <v>17898</v>
      </c>
      <c r="W121" s="46">
        <v>19007.67</v>
      </c>
      <c r="X121" s="46">
        <v>20186.15</v>
      </c>
      <c r="Y121" s="80">
        <f>SUM(Z121:AC121)</f>
        <v>10000</v>
      </c>
      <c r="Z121" s="70">
        <v>2500</v>
      </c>
      <c r="AA121" s="70">
        <v>2500</v>
      </c>
      <c r="AB121" s="70">
        <v>2500</v>
      </c>
      <c r="AC121" s="70">
        <v>2500</v>
      </c>
      <c r="AD121" s="71"/>
      <c r="AE121" s="72">
        <f>Y121+AD121</f>
        <v>10000</v>
      </c>
      <c r="AF121" s="70"/>
      <c r="AG121" s="70">
        <f>AE121+AF121</f>
        <v>10000</v>
      </c>
      <c r="AH121" s="70"/>
      <c r="AI121" s="71">
        <f t="shared" si="22"/>
        <v>10000</v>
      </c>
      <c r="AJ121" s="71"/>
      <c r="AK121" s="71">
        <f t="shared" si="23"/>
        <v>10000</v>
      </c>
      <c r="AL121" s="71"/>
      <c r="AM121" s="71">
        <f t="shared" si="24"/>
        <v>10000</v>
      </c>
      <c r="AN121" s="71">
        <v>9019.92</v>
      </c>
      <c r="AO121" s="71">
        <f t="shared" si="25"/>
        <v>980.0799999999999</v>
      </c>
    </row>
    <row r="122" spans="1:41" ht="15.75" hidden="1">
      <c r="A122" s="43" t="s">
        <v>282</v>
      </c>
      <c r="B122" s="44" t="s">
        <v>7</v>
      </c>
      <c r="C122" s="44" t="s">
        <v>44</v>
      </c>
      <c r="D122" s="44" t="s">
        <v>35</v>
      </c>
      <c r="E122" s="44" t="s">
        <v>176</v>
      </c>
      <c r="F122" s="44" t="s">
        <v>94</v>
      </c>
      <c r="G122" s="44" t="s">
        <v>22</v>
      </c>
      <c r="H122" s="44" t="s">
        <v>66</v>
      </c>
      <c r="I122" s="44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80"/>
      <c r="Z122" s="70"/>
      <c r="AA122" s="70"/>
      <c r="AB122" s="70"/>
      <c r="AC122" s="70"/>
      <c r="AD122" s="71"/>
      <c r="AE122" s="72"/>
      <c r="AF122" s="70"/>
      <c r="AG122" s="70"/>
      <c r="AH122" s="70"/>
      <c r="AI122" s="71"/>
      <c r="AJ122" s="71">
        <v>16026.66</v>
      </c>
      <c r="AK122" s="71">
        <f t="shared" si="23"/>
        <v>16026.66</v>
      </c>
      <c r="AL122" s="71">
        <v>2397.33</v>
      </c>
      <c r="AM122" s="71">
        <f t="shared" si="24"/>
        <v>18423.989999999998</v>
      </c>
      <c r="AN122" s="71">
        <v>18423.99</v>
      </c>
      <c r="AO122" s="71">
        <f t="shared" si="25"/>
        <v>0</v>
      </c>
    </row>
    <row r="123" spans="1:41" ht="15.75" hidden="1">
      <c r="A123" s="43" t="s">
        <v>11</v>
      </c>
      <c r="B123" s="44" t="s">
        <v>7</v>
      </c>
      <c r="C123" s="44" t="s">
        <v>44</v>
      </c>
      <c r="D123" s="44" t="s">
        <v>35</v>
      </c>
      <c r="E123" s="44" t="s">
        <v>176</v>
      </c>
      <c r="F123" s="44" t="s">
        <v>94</v>
      </c>
      <c r="G123" s="44" t="s">
        <v>23</v>
      </c>
      <c r="H123" s="44" t="s">
        <v>85</v>
      </c>
      <c r="I123" s="44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80"/>
      <c r="Z123" s="70"/>
      <c r="AA123" s="70"/>
      <c r="AB123" s="70"/>
      <c r="AC123" s="70"/>
      <c r="AD123" s="71"/>
      <c r="AE123" s="72"/>
      <c r="AF123" s="70"/>
      <c r="AG123" s="70"/>
      <c r="AH123" s="70">
        <v>170000</v>
      </c>
      <c r="AI123" s="71">
        <f t="shared" si="22"/>
        <v>170000</v>
      </c>
      <c r="AJ123" s="71">
        <v>25850</v>
      </c>
      <c r="AK123" s="71">
        <f t="shared" si="23"/>
        <v>195850</v>
      </c>
      <c r="AL123" s="71">
        <v>38980</v>
      </c>
      <c r="AM123" s="71">
        <f t="shared" si="24"/>
        <v>234830</v>
      </c>
      <c r="AN123" s="71">
        <v>234310</v>
      </c>
      <c r="AO123" s="71">
        <f t="shared" si="25"/>
        <v>520</v>
      </c>
    </row>
    <row r="124" spans="1:41" ht="15.75" hidden="1">
      <c r="A124" s="43" t="s">
        <v>12</v>
      </c>
      <c r="B124" s="44" t="s">
        <v>7</v>
      </c>
      <c r="C124" s="44" t="s">
        <v>44</v>
      </c>
      <c r="D124" s="44" t="s">
        <v>35</v>
      </c>
      <c r="E124" s="44" t="s">
        <v>176</v>
      </c>
      <c r="F124" s="44" t="s">
        <v>94</v>
      </c>
      <c r="G124" s="44" t="s">
        <v>24</v>
      </c>
      <c r="H124" s="44" t="s">
        <v>68</v>
      </c>
      <c r="I124" s="44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80"/>
      <c r="Z124" s="70"/>
      <c r="AA124" s="70"/>
      <c r="AB124" s="70"/>
      <c r="AC124" s="70"/>
      <c r="AD124" s="71"/>
      <c r="AE124" s="72"/>
      <c r="AF124" s="70"/>
      <c r="AG124" s="70"/>
      <c r="AH124" s="70"/>
      <c r="AI124" s="71"/>
      <c r="AJ124" s="71">
        <v>84610</v>
      </c>
      <c r="AK124" s="71">
        <f t="shared" si="23"/>
        <v>84610</v>
      </c>
      <c r="AL124" s="71">
        <v>2560</v>
      </c>
      <c r="AM124" s="71">
        <f t="shared" si="24"/>
        <v>87170</v>
      </c>
      <c r="AN124" s="71">
        <v>87170</v>
      </c>
      <c r="AO124" s="71">
        <f t="shared" si="25"/>
        <v>0</v>
      </c>
    </row>
    <row r="125" spans="1:41" ht="31.5" hidden="1">
      <c r="A125" s="43" t="s">
        <v>168</v>
      </c>
      <c r="B125" s="44" t="s">
        <v>7</v>
      </c>
      <c r="C125" s="44" t="s">
        <v>44</v>
      </c>
      <c r="D125" s="44" t="s">
        <v>35</v>
      </c>
      <c r="E125" s="44" t="s">
        <v>176</v>
      </c>
      <c r="F125" s="44" t="s">
        <v>92</v>
      </c>
      <c r="G125" s="44" t="s">
        <v>22</v>
      </c>
      <c r="H125" s="44" t="s">
        <v>79</v>
      </c>
      <c r="I125" s="44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80"/>
      <c r="Z125" s="70"/>
      <c r="AA125" s="70"/>
      <c r="AB125" s="70"/>
      <c r="AC125" s="70"/>
      <c r="AD125" s="71"/>
      <c r="AE125" s="72"/>
      <c r="AF125" s="70"/>
      <c r="AG125" s="70"/>
      <c r="AH125" s="70"/>
      <c r="AI125" s="71"/>
      <c r="AJ125" s="71">
        <v>4731.66</v>
      </c>
      <c r="AK125" s="71">
        <f t="shared" si="23"/>
        <v>4731.66</v>
      </c>
      <c r="AL125" s="71">
        <v>1273.95</v>
      </c>
      <c r="AM125" s="71">
        <f t="shared" si="24"/>
        <v>6005.61</v>
      </c>
      <c r="AN125" s="71">
        <v>6005.61</v>
      </c>
      <c r="AO125" s="71">
        <f t="shared" si="25"/>
        <v>0</v>
      </c>
    </row>
    <row r="126" spans="1:41" ht="15.75" hidden="1">
      <c r="A126" s="43" t="s">
        <v>154</v>
      </c>
      <c r="B126" s="44" t="s">
        <v>7</v>
      </c>
      <c r="C126" s="44" t="s">
        <v>44</v>
      </c>
      <c r="D126" s="44" t="s">
        <v>35</v>
      </c>
      <c r="E126" s="44" t="s">
        <v>176</v>
      </c>
      <c r="F126" s="44" t="s">
        <v>92</v>
      </c>
      <c r="G126" s="44" t="s">
        <v>22</v>
      </c>
      <c r="H126" s="44" t="s">
        <v>67</v>
      </c>
      <c r="I126" s="44"/>
      <c r="J126" s="46"/>
      <c r="K126" s="46"/>
      <c r="L126" s="46"/>
      <c r="M126" s="46"/>
      <c r="N126" s="46"/>
      <c r="O126" s="46"/>
      <c r="P126" s="46">
        <v>43360</v>
      </c>
      <c r="Q126" s="46">
        <v>43360</v>
      </c>
      <c r="R126" s="46">
        <v>43360</v>
      </c>
      <c r="S126" s="46"/>
      <c r="T126" s="46"/>
      <c r="U126" s="46"/>
      <c r="V126" s="46">
        <v>43360</v>
      </c>
      <c r="W126" s="46">
        <v>43360</v>
      </c>
      <c r="X126" s="46">
        <v>43360</v>
      </c>
      <c r="Y126" s="80">
        <f>SUM(Z126:AC126)</f>
        <v>40000</v>
      </c>
      <c r="Z126" s="70">
        <v>10000</v>
      </c>
      <c r="AA126" s="70">
        <v>10000</v>
      </c>
      <c r="AB126" s="70">
        <v>10000</v>
      </c>
      <c r="AC126" s="70">
        <v>10000</v>
      </c>
      <c r="AD126" s="71"/>
      <c r="AE126" s="72">
        <f>Y126+AD126</f>
        <v>40000</v>
      </c>
      <c r="AF126" s="70"/>
      <c r="AG126" s="70">
        <f>AE126+AF126</f>
        <v>40000</v>
      </c>
      <c r="AH126" s="70"/>
      <c r="AI126" s="71">
        <f t="shared" si="22"/>
        <v>40000</v>
      </c>
      <c r="AJ126" s="71">
        <v>-11012.77</v>
      </c>
      <c r="AK126" s="71">
        <f t="shared" si="23"/>
        <v>28987.23</v>
      </c>
      <c r="AL126" s="71">
        <v>-20422.83</v>
      </c>
      <c r="AM126" s="71">
        <f t="shared" si="24"/>
        <v>8564.399999999998</v>
      </c>
      <c r="AN126" s="71">
        <v>8500</v>
      </c>
      <c r="AO126" s="71">
        <f t="shared" si="25"/>
        <v>64.39999999999782</v>
      </c>
    </row>
    <row r="127" spans="1:41" ht="15.75" hidden="1">
      <c r="A127" s="43" t="s">
        <v>14</v>
      </c>
      <c r="B127" s="44" t="s">
        <v>7</v>
      </c>
      <c r="C127" s="44" t="s">
        <v>44</v>
      </c>
      <c r="D127" s="44" t="s">
        <v>35</v>
      </c>
      <c r="E127" s="44" t="s">
        <v>176</v>
      </c>
      <c r="F127" s="44" t="s">
        <v>92</v>
      </c>
      <c r="G127" s="44" t="s">
        <v>27</v>
      </c>
      <c r="H127" s="44" t="s">
        <v>83</v>
      </c>
      <c r="I127" s="44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80">
        <f>SUM(Z127:AC127)</f>
        <v>30000</v>
      </c>
      <c r="Z127" s="70">
        <v>6000</v>
      </c>
      <c r="AA127" s="70">
        <v>4000</v>
      </c>
      <c r="AB127" s="70">
        <v>10000</v>
      </c>
      <c r="AC127" s="70">
        <v>10000</v>
      </c>
      <c r="AD127" s="71"/>
      <c r="AE127" s="72">
        <f>Y127+AD127</f>
        <v>30000</v>
      </c>
      <c r="AF127" s="70"/>
      <c r="AG127" s="70">
        <f>AE127+AF127</f>
        <v>30000</v>
      </c>
      <c r="AH127" s="70"/>
      <c r="AI127" s="71">
        <f t="shared" si="22"/>
        <v>30000</v>
      </c>
      <c r="AJ127" s="71"/>
      <c r="AK127" s="71">
        <f t="shared" si="23"/>
        <v>30000</v>
      </c>
      <c r="AL127" s="71">
        <v>-100</v>
      </c>
      <c r="AM127" s="71">
        <f t="shared" si="24"/>
        <v>29900</v>
      </c>
      <c r="AN127" s="71">
        <v>29900</v>
      </c>
      <c r="AO127" s="71">
        <f t="shared" si="25"/>
        <v>0</v>
      </c>
    </row>
    <row r="128" spans="1:41" ht="15.75" hidden="1">
      <c r="A128" s="43" t="s">
        <v>11</v>
      </c>
      <c r="B128" s="44" t="s">
        <v>7</v>
      </c>
      <c r="C128" s="44" t="s">
        <v>44</v>
      </c>
      <c r="D128" s="44" t="s">
        <v>35</v>
      </c>
      <c r="E128" s="44" t="s">
        <v>176</v>
      </c>
      <c r="F128" s="44" t="s">
        <v>92</v>
      </c>
      <c r="G128" s="44" t="s">
        <v>23</v>
      </c>
      <c r="H128" s="44" t="s">
        <v>85</v>
      </c>
      <c r="I128" s="44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80"/>
      <c r="Z128" s="70"/>
      <c r="AA128" s="70"/>
      <c r="AB128" s="70"/>
      <c r="AC128" s="70"/>
      <c r="AD128" s="71">
        <v>257000</v>
      </c>
      <c r="AE128" s="72">
        <f>Y128+AD128</f>
        <v>257000</v>
      </c>
      <c r="AF128" s="70"/>
      <c r="AG128" s="70">
        <f>AE128+AF128</f>
        <v>257000</v>
      </c>
      <c r="AH128" s="70"/>
      <c r="AI128" s="71">
        <f t="shared" si="22"/>
        <v>257000</v>
      </c>
      <c r="AJ128" s="71"/>
      <c r="AK128" s="71">
        <f t="shared" si="23"/>
        <v>257000</v>
      </c>
      <c r="AL128" s="71"/>
      <c r="AM128" s="71">
        <f t="shared" si="24"/>
        <v>257000</v>
      </c>
      <c r="AN128" s="71">
        <v>256923</v>
      </c>
      <c r="AO128" s="71">
        <f t="shared" si="25"/>
        <v>77</v>
      </c>
    </row>
    <row r="129" spans="1:41" ht="15.75" hidden="1">
      <c r="A129" s="43" t="s">
        <v>170</v>
      </c>
      <c r="B129" s="44" t="s">
        <v>7</v>
      </c>
      <c r="C129" s="44" t="s">
        <v>44</v>
      </c>
      <c r="D129" s="44" t="s">
        <v>35</v>
      </c>
      <c r="E129" s="44" t="s">
        <v>176</v>
      </c>
      <c r="F129" s="44" t="s">
        <v>92</v>
      </c>
      <c r="G129" s="44" t="s">
        <v>24</v>
      </c>
      <c r="H129" s="44" t="s">
        <v>86</v>
      </c>
      <c r="I129" s="44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80">
        <f>SUM(Z129:AC129)</f>
        <v>215618</v>
      </c>
      <c r="Z129" s="70">
        <v>50618</v>
      </c>
      <c r="AA129" s="70">
        <v>55000</v>
      </c>
      <c r="AB129" s="70">
        <v>55000</v>
      </c>
      <c r="AC129" s="70">
        <v>55000</v>
      </c>
      <c r="AD129" s="71">
        <v>-50618</v>
      </c>
      <c r="AE129" s="72">
        <f>Y129+AD129</f>
        <v>165000</v>
      </c>
      <c r="AF129" s="70"/>
      <c r="AG129" s="70">
        <f>AE129+AF129</f>
        <v>165000</v>
      </c>
      <c r="AH129" s="70"/>
      <c r="AI129" s="71">
        <f t="shared" si="22"/>
        <v>165000</v>
      </c>
      <c r="AJ129" s="71">
        <v>-120205.55</v>
      </c>
      <c r="AK129" s="71">
        <f t="shared" si="23"/>
        <v>44794.45</v>
      </c>
      <c r="AL129" s="71">
        <v>-44794.45</v>
      </c>
      <c r="AM129" s="71">
        <f t="shared" si="24"/>
        <v>0</v>
      </c>
      <c r="AN129" s="71"/>
      <c r="AO129" s="71">
        <f t="shared" si="25"/>
        <v>0</v>
      </c>
    </row>
    <row r="130" spans="1:41" ht="15.75" hidden="1">
      <c r="A130" s="43" t="s">
        <v>12</v>
      </c>
      <c r="B130" s="44" t="s">
        <v>7</v>
      </c>
      <c r="C130" s="44" t="s">
        <v>44</v>
      </c>
      <c r="D130" s="44" t="s">
        <v>35</v>
      </c>
      <c r="E130" s="44" t="s">
        <v>176</v>
      </c>
      <c r="F130" s="44" t="s">
        <v>92</v>
      </c>
      <c r="G130" s="44" t="s">
        <v>24</v>
      </c>
      <c r="H130" s="44" t="s">
        <v>68</v>
      </c>
      <c r="I130" s="44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80">
        <f>SUM(Z130:AC130)</f>
        <v>4382</v>
      </c>
      <c r="Z130" s="70">
        <v>4382</v>
      </c>
      <c r="AA130" s="70"/>
      <c r="AB130" s="70"/>
      <c r="AC130" s="70"/>
      <c r="AD130" s="71">
        <v>50618</v>
      </c>
      <c r="AE130" s="72">
        <f>Y130+AD130</f>
        <v>55000</v>
      </c>
      <c r="AF130" s="70"/>
      <c r="AG130" s="70">
        <f>AE130+AF130</f>
        <v>55000</v>
      </c>
      <c r="AH130" s="70"/>
      <c r="AI130" s="71">
        <f t="shared" si="22"/>
        <v>55000</v>
      </c>
      <c r="AJ130" s="71"/>
      <c r="AK130" s="71">
        <f t="shared" si="23"/>
        <v>55000</v>
      </c>
      <c r="AL130" s="71">
        <v>40106</v>
      </c>
      <c r="AM130" s="71">
        <f t="shared" si="24"/>
        <v>95106</v>
      </c>
      <c r="AN130" s="71">
        <v>94554</v>
      </c>
      <c r="AO130" s="71">
        <f t="shared" si="25"/>
        <v>552</v>
      </c>
    </row>
    <row r="131" spans="1:41" ht="15.75" hidden="1">
      <c r="A131" s="43" t="s">
        <v>250</v>
      </c>
      <c r="B131" s="44" t="s">
        <v>7</v>
      </c>
      <c r="C131" s="44" t="s">
        <v>44</v>
      </c>
      <c r="D131" s="44" t="s">
        <v>47</v>
      </c>
      <c r="E131" s="44"/>
      <c r="F131" s="44"/>
      <c r="G131" s="44"/>
      <c r="H131" s="44"/>
      <c r="I131" s="44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>
        <f>Y132</f>
        <v>228000</v>
      </c>
      <c r="Z131" s="46">
        <f aca="true" t="shared" si="42" ref="Z131:AM132">Z132</f>
        <v>58460</v>
      </c>
      <c r="AA131" s="46">
        <f t="shared" si="42"/>
        <v>62358</v>
      </c>
      <c r="AB131" s="46">
        <f t="shared" si="42"/>
        <v>54560</v>
      </c>
      <c r="AC131" s="46">
        <f t="shared" si="42"/>
        <v>52622</v>
      </c>
      <c r="AD131" s="46">
        <f t="shared" si="42"/>
        <v>0</v>
      </c>
      <c r="AE131" s="46">
        <f t="shared" si="42"/>
        <v>228000</v>
      </c>
      <c r="AF131" s="46">
        <f t="shared" si="42"/>
        <v>0</v>
      </c>
      <c r="AG131" s="46">
        <f t="shared" si="42"/>
        <v>228000</v>
      </c>
      <c r="AH131" s="46">
        <f t="shared" si="42"/>
        <v>0</v>
      </c>
      <c r="AI131" s="46">
        <f t="shared" si="42"/>
        <v>228000</v>
      </c>
      <c r="AJ131" s="46">
        <f t="shared" si="42"/>
        <v>0</v>
      </c>
      <c r="AK131" s="46">
        <f t="shared" si="42"/>
        <v>228000</v>
      </c>
      <c r="AL131" s="46">
        <f t="shared" si="42"/>
        <v>10000</v>
      </c>
      <c r="AM131" s="46">
        <f t="shared" si="42"/>
        <v>238000</v>
      </c>
      <c r="AN131" s="71">
        <v>238000</v>
      </c>
      <c r="AO131" s="71">
        <f t="shared" si="25"/>
        <v>0</v>
      </c>
    </row>
    <row r="132" spans="1:41" ht="16.5" customHeight="1" hidden="1">
      <c r="A132" s="43" t="s">
        <v>251</v>
      </c>
      <c r="B132" s="44" t="s">
        <v>7</v>
      </c>
      <c r="C132" s="44" t="s">
        <v>44</v>
      </c>
      <c r="D132" s="44" t="s">
        <v>47</v>
      </c>
      <c r="E132" s="44" t="s">
        <v>223</v>
      </c>
      <c r="F132" s="44"/>
      <c r="G132" s="44"/>
      <c r="H132" s="44"/>
      <c r="I132" s="44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>
        <f>Y133</f>
        <v>228000</v>
      </c>
      <c r="Z132" s="46">
        <f t="shared" si="42"/>
        <v>58460</v>
      </c>
      <c r="AA132" s="46">
        <f t="shared" si="42"/>
        <v>62358</v>
      </c>
      <c r="AB132" s="46">
        <f t="shared" si="42"/>
        <v>54560</v>
      </c>
      <c r="AC132" s="46">
        <f t="shared" si="42"/>
        <v>52622</v>
      </c>
      <c r="AD132" s="46">
        <f t="shared" si="42"/>
        <v>0</v>
      </c>
      <c r="AE132" s="46">
        <f t="shared" si="42"/>
        <v>228000</v>
      </c>
      <c r="AF132" s="70"/>
      <c r="AG132" s="70">
        <f>AE132+AF132</f>
        <v>228000</v>
      </c>
      <c r="AH132" s="70"/>
      <c r="AI132" s="71">
        <f t="shared" si="22"/>
        <v>228000</v>
      </c>
      <c r="AJ132" s="71"/>
      <c r="AK132" s="71">
        <f t="shared" si="23"/>
        <v>228000</v>
      </c>
      <c r="AL132" s="71">
        <v>10000</v>
      </c>
      <c r="AM132" s="71">
        <f t="shared" si="24"/>
        <v>238000</v>
      </c>
      <c r="AN132" s="71">
        <v>238000</v>
      </c>
      <c r="AO132" s="71">
        <f t="shared" si="25"/>
        <v>0</v>
      </c>
    </row>
    <row r="133" spans="1:41" ht="15.75" hidden="1">
      <c r="A133" s="43" t="s">
        <v>154</v>
      </c>
      <c r="B133" s="44" t="s">
        <v>7</v>
      </c>
      <c r="C133" s="44" t="s">
        <v>44</v>
      </c>
      <c r="D133" s="44" t="s">
        <v>47</v>
      </c>
      <c r="E133" s="44" t="s">
        <v>223</v>
      </c>
      <c r="F133" s="44" t="s">
        <v>92</v>
      </c>
      <c r="G133" s="44" t="s">
        <v>22</v>
      </c>
      <c r="H133" s="44" t="s">
        <v>224</v>
      </c>
      <c r="I133" s="44"/>
      <c r="J133" s="46"/>
      <c r="K133" s="46"/>
      <c r="L133" s="46"/>
      <c r="M133" s="46"/>
      <c r="N133" s="46"/>
      <c r="O133" s="46"/>
      <c r="P133" s="46">
        <v>144000</v>
      </c>
      <c r="Q133" s="46">
        <v>144000</v>
      </c>
      <c r="R133" s="46">
        <v>144000</v>
      </c>
      <c r="S133" s="46"/>
      <c r="T133" s="46"/>
      <c r="U133" s="46"/>
      <c r="V133" s="46">
        <v>144000</v>
      </c>
      <c r="W133" s="46">
        <v>144000</v>
      </c>
      <c r="X133" s="46">
        <v>144000</v>
      </c>
      <c r="Y133" s="46">
        <v>228000</v>
      </c>
      <c r="Z133" s="71">
        <v>58460</v>
      </c>
      <c r="AA133" s="71">
        <v>62358</v>
      </c>
      <c r="AB133" s="71">
        <v>54560</v>
      </c>
      <c r="AC133" s="71">
        <v>52622</v>
      </c>
      <c r="AD133" s="71"/>
      <c r="AE133" s="72">
        <f>Y133+AD133</f>
        <v>228000</v>
      </c>
      <c r="AF133" s="70"/>
      <c r="AG133" s="70">
        <f>AE133+AF133</f>
        <v>228000</v>
      </c>
      <c r="AH133" s="70"/>
      <c r="AI133" s="71">
        <f t="shared" si="22"/>
        <v>228000</v>
      </c>
      <c r="AJ133" s="71"/>
      <c r="AK133" s="71">
        <f t="shared" si="23"/>
        <v>228000</v>
      </c>
      <c r="AL133" s="71">
        <v>10000</v>
      </c>
      <c r="AM133" s="71">
        <f t="shared" si="24"/>
        <v>238000</v>
      </c>
      <c r="AN133" s="70">
        <v>238000</v>
      </c>
      <c r="AO133" s="71">
        <f t="shared" si="25"/>
        <v>0</v>
      </c>
    </row>
    <row r="134" spans="1:41" ht="15.75" hidden="1">
      <c r="A134" s="43" t="s">
        <v>227</v>
      </c>
      <c r="B134" s="44" t="s">
        <v>7</v>
      </c>
      <c r="C134" s="44" t="s">
        <v>44</v>
      </c>
      <c r="D134" s="44" t="s">
        <v>29</v>
      </c>
      <c r="E134" s="44"/>
      <c r="F134" s="44"/>
      <c r="G134" s="44"/>
      <c r="H134" s="44"/>
      <c r="I134" s="44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>
        <f aca="true" t="shared" si="43" ref="Y134:AO134">Y135</f>
        <v>1008496</v>
      </c>
      <c r="Z134" s="46">
        <f t="shared" si="43"/>
        <v>152124</v>
      </c>
      <c r="AA134" s="46">
        <f t="shared" si="43"/>
        <v>352254.98</v>
      </c>
      <c r="AB134" s="46">
        <f t="shared" si="43"/>
        <v>252254.98</v>
      </c>
      <c r="AC134" s="46">
        <f t="shared" si="43"/>
        <v>251862.04</v>
      </c>
      <c r="AD134" s="46">
        <f t="shared" si="43"/>
        <v>200000</v>
      </c>
      <c r="AE134" s="46">
        <f t="shared" si="43"/>
        <v>1208496</v>
      </c>
      <c r="AF134" s="46">
        <f t="shared" si="43"/>
        <v>0</v>
      </c>
      <c r="AG134" s="46">
        <f t="shared" si="43"/>
        <v>1208496</v>
      </c>
      <c r="AH134" s="46">
        <f t="shared" si="43"/>
        <v>0</v>
      </c>
      <c r="AI134" s="46">
        <f t="shared" si="43"/>
        <v>1008496</v>
      </c>
      <c r="AJ134" s="46">
        <f t="shared" si="43"/>
        <v>0</v>
      </c>
      <c r="AK134" s="46">
        <f t="shared" si="43"/>
        <v>1008496</v>
      </c>
      <c r="AL134" s="46">
        <f t="shared" si="43"/>
        <v>-1.4551915228366852E-11</v>
      </c>
      <c r="AM134" s="46">
        <f t="shared" si="43"/>
        <v>1008495.9999999999</v>
      </c>
      <c r="AN134" s="46">
        <f t="shared" si="43"/>
        <v>727611.95</v>
      </c>
      <c r="AO134" s="74">
        <f t="shared" si="43"/>
        <v>280884.04999999993</v>
      </c>
    </row>
    <row r="135" spans="1:41" s="3" customFormat="1" ht="47.25" hidden="1">
      <c r="A135" s="43" t="s">
        <v>252</v>
      </c>
      <c r="B135" s="44" t="s">
        <v>7</v>
      </c>
      <c r="C135" s="44" t="s">
        <v>44</v>
      </c>
      <c r="D135" s="44" t="s">
        <v>29</v>
      </c>
      <c r="E135" s="44" t="s">
        <v>177</v>
      </c>
      <c r="F135" s="44"/>
      <c r="G135" s="44"/>
      <c r="H135" s="44"/>
      <c r="I135" s="44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>
        <f>SUM(Y136:Y145)</f>
        <v>1008496</v>
      </c>
      <c r="Z135" s="46">
        <f aca="true" t="shared" si="44" ref="Z135:AE135">SUM(Z136:Z145)</f>
        <v>152124</v>
      </c>
      <c r="AA135" s="46">
        <f t="shared" si="44"/>
        <v>352254.98</v>
      </c>
      <c r="AB135" s="46">
        <f t="shared" si="44"/>
        <v>252254.98</v>
      </c>
      <c r="AC135" s="46">
        <f t="shared" si="44"/>
        <v>251862.04</v>
      </c>
      <c r="AD135" s="46">
        <f t="shared" si="44"/>
        <v>200000</v>
      </c>
      <c r="AE135" s="46">
        <f t="shared" si="44"/>
        <v>1208496</v>
      </c>
      <c r="AF135" s="46">
        <f>SUM(AF136:AF145)</f>
        <v>0</v>
      </c>
      <c r="AG135" s="46">
        <f>SUM(AG136:AG145)</f>
        <v>1208496</v>
      </c>
      <c r="AH135" s="70"/>
      <c r="AI135" s="71">
        <f aca="true" t="shared" si="45" ref="AI135:AO135">SUM(AI136:AI145)</f>
        <v>1008496</v>
      </c>
      <c r="AJ135" s="71">
        <f t="shared" si="45"/>
        <v>0</v>
      </c>
      <c r="AK135" s="71">
        <f t="shared" si="45"/>
        <v>1008496</v>
      </c>
      <c r="AL135" s="71">
        <f t="shared" si="45"/>
        <v>-1.4551915228366852E-11</v>
      </c>
      <c r="AM135" s="71">
        <f t="shared" si="45"/>
        <v>1008495.9999999999</v>
      </c>
      <c r="AN135" s="71">
        <f t="shared" si="45"/>
        <v>727611.95</v>
      </c>
      <c r="AO135" s="71">
        <f t="shared" si="45"/>
        <v>280884.04999999993</v>
      </c>
    </row>
    <row r="136" spans="1:41" ht="15.75" hidden="1">
      <c r="A136" s="43" t="s">
        <v>45</v>
      </c>
      <c r="B136" s="44" t="s">
        <v>7</v>
      </c>
      <c r="C136" s="44" t="s">
        <v>44</v>
      </c>
      <c r="D136" s="44" t="s">
        <v>29</v>
      </c>
      <c r="E136" s="44" t="s">
        <v>177</v>
      </c>
      <c r="F136" s="44" t="s">
        <v>94</v>
      </c>
      <c r="G136" s="44" t="s">
        <v>20</v>
      </c>
      <c r="H136" s="44"/>
      <c r="I136" s="44"/>
      <c r="J136" s="46"/>
      <c r="K136" s="46"/>
      <c r="L136" s="46"/>
      <c r="M136" s="46"/>
      <c r="N136" s="46"/>
      <c r="O136" s="46"/>
      <c r="P136" s="46">
        <v>8496</v>
      </c>
      <c r="Q136" s="46">
        <v>9022.75</v>
      </c>
      <c r="R136" s="46">
        <v>9582.16</v>
      </c>
      <c r="S136" s="46"/>
      <c r="T136" s="46"/>
      <c r="U136" s="46"/>
      <c r="V136" s="46">
        <v>8496</v>
      </c>
      <c r="W136" s="46">
        <v>9022.75</v>
      </c>
      <c r="X136" s="46">
        <v>9582.16</v>
      </c>
      <c r="Y136" s="80">
        <f aca="true" t="shared" si="46" ref="Y136:Y143">SUM(Z136:AC136)</f>
        <v>9019.92</v>
      </c>
      <c r="Z136" s="70">
        <v>2254.98</v>
      </c>
      <c r="AA136" s="70">
        <v>2254.98</v>
      </c>
      <c r="AB136" s="70">
        <v>2254.98</v>
      </c>
      <c r="AC136" s="70">
        <v>2254.98</v>
      </c>
      <c r="AD136" s="71"/>
      <c r="AE136" s="72">
        <f>Y136+AD136</f>
        <v>9019.92</v>
      </c>
      <c r="AF136" s="70"/>
      <c r="AG136" s="70">
        <f>AE136+AF136</f>
        <v>9019.92</v>
      </c>
      <c r="AH136" s="70"/>
      <c r="AI136" s="71">
        <f t="shared" si="22"/>
        <v>9019.92</v>
      </c>
      <c r="AJ136" s="71"/>
      <c r="AK136" s="71">
        <f t="shared" si="23"/>
        <v>9019.92</v>
      </c>
      <c r="AL136" s="71"/>
      <c r="AM136" s="71">
        <f t="shared" si="24"/>
        <v>9019.92</v>
      </c>
      <c r="AN136" s="71">
        <v>9019.92</v>
      </c>
      <c r="AO136" s="71">
        <f t="shared" si="25"/>
        <v>0</v>
      </c>
    </row>
    <row r="137" spans="1:41" ht="15.75" hidden="1">
      <c r="A137" s="43" t="s">
        <v>11</v>
      </c>
      <c r="B137" s="44" t="s">
        <v>7</v>
      </c>
      <c r="C137" s="44" t="s">
        <v>44</v>
      </c>
      <c r="D137" s="44" t="s">
        <v>29</v>
      </c>
      <c r="E137" s="44" t="s">
        <v>177</v>
      </c>
      <c r="F137" s="44" t="s">
        <v>94</v>
      </c>
      <c r="G137" s="44" t="s">
        <v>23</v>
      </c>
      <c r="H137" s="44" t="s">
        <v>85</v>
      </c>
      <c r="I137" s="44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80">
        <f t="shared" si="46"/>
        <v>97840</v>
      </c>
      <c r="Z137" s="70">
        <v>97840</v>
      </c>
      <c r="AA137" s="70"/>
      <c r="AB137" s="70"/>
      <c r="AC137" s="70"/>
      <c r="AD137" s="71"/>
      <c r="AE137" s="72">
        <f>Y137+AD137</f>
        <v>97840</v>
      </c>
      <c r="AF137" s="70"/>
      <c r="AG137" s="70">
        <f>AE137+AF137</f>
        <v>97840</v>
      </c>
      <c r="AH137" s="70"/>
      <c r="AI137" s="71">
        <f t="shared" si="22"/>
        <v>97840</v>
      </c>
      <c r="AJ137" s="71"/>
      <c r="AK137" s="71">
        <f t="shared" si="23"/>
        <v>97840</v>
      </c>
      <c r="AL137" s="71"/>
      <c r="AM137" s="71">
        <f t="shared" si="24"/>
        <v>97840</v>
      </c>
      <c r="AN137" s="71">
        <v>97840</v>
      </c>
      <c r="AO137" s="71">
        <f t="shared" si="25"/>
        <v>0</v>
      </c>
    </row>
    <row r="138" spans="1:41" ht="15.75" hidden="1">
      <c r="A138" s="43" t="s">
        <v>10</v>
      </c>
      <c r="B138" s="44" t="s">
        <v>7</v>
      </c>
      <c r="C138" s="44" t="s">
        <v>44</v>
      </c>
      <c r="D138" s="44" t="s">
        <v>29</v>
      </c>
      <c r="E138" s="44" t="s">
        <v>177</v>
      </c>
      <c r="F138" s="44" t="s">
        <v>92</v>
      </c>
      <c r="G138" s="44" t="s">
        <v>21</v>
      </c>
      <c r="H138" s="44" t="s">
        <v>70</v>
      </c>
      <c r="I138" s="44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80">
        <f t="shared" si="46"/>
        <v>0</v>
      </c>
      <c r="Z138" s="70"/>
      <c r="AA138" s="70"/>
      <c r="AB138" s="70"/>
      <c r="AC138" s="70"/>
      <c r="AD138" s="71">
        <v>200000</v>
      </c>
      <c r="AE138" s="72">
        <f>Y138+AD138</f>
        <v>200000</v>
      </c>
      <c r="AF138" s="70">
        <v>-200000</v>
      </c>
      <c r="AG138" s="70">
        <f>AE138+AF138</f>
        <v>0</v>
      </c>
      <c r="AH138" s="70"/>
      <c r="AI138" s="71">
        <f t="shared" si="22"/>
        <v>0</v>
      </c>
      <c r="AJ138" s="71">
        <v>100000</v>
      </c>
      <c r="AK138" s="71">
        <f t="shared" si="23"/>
        <v>100000</v>
      </c>
      <c r="AL138" s="71">
        <v>-100000</v>
      </c>
      <c r="AM138" s="71">
        <f t="shared" si="24"/>
        <v>0</v>
      </c>
      <c r="AN138" s="71"/>
      <c r="AO138" s="71">
        <f t="shared" si="25"/>
        <v>0</v>
      </c>
    </row>
    <row r="139" spans="1:41" ht="31.5" hidden="1">
      <c r="A139" s="43" t="s">
        <v>164</v>
      </c>
      <c r="B139" s="44" t="s">
        <v>7</v>
      </c>
      <c r="C139" s="44" t="s">
        <v>44</v>
      </c>
      <c r="D139" s="44" t="s">
        <v>29</v>
      </c>
      <c r="E139" s="44" t="s">
        <v>177</v>
      </c>
      <c r="F139" s="44" t="s">
        <v>92</v>
      </c>
      <c r="G139" s="44" t="s">
        <v>26</v>
      </c>
      <c r="H139" s="44" t="s">
        <v>74</v>
      </c>
      <c r="I139" s="44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80"/>
      <c r="Z139" s="70"/>
      <c r="AA139" s="70"/>
      <c r="AB139" s="70"/>
      <c r="AC139" s="70"/>
      <c r="AD139" s="71"/>
      <c r="AE139" s="72"/>
      <c r="AF139" s="70"/>
      <c r="AG139" s="70"/>
      <c r="AH139" s="70"/>
      <c r="AI139" s="71"/>
      <c r="AJ139" s="71">
        <v>32000</v>
      </c>
      <c r="AK139" s="71">
        <f t="shared" si="23"/>
        <v>32000</v>
      </c>
      <c r="AL139" s="71">
        <v>-10199.29</v>
      </c>
      <c r="AM139" s="71">
        <f aca="true" t="shared" si="47" ref="AM139:AM204">AK139+AL139</f>
        <v>21800.71</v>
      </c>
      <c r="AN139" s="71">
        <v>21800.71</v>
      </c>
      <c r="AO139" s="71">
        <f aca="true" t="shared" si="48" ref="AO139:AO202">AM139-AN139</f>
        <v>0</v>
      </c>
    </row>
    <row r="140" spans="1:41" ht="15.75" hidden="1">
      <c r="A140" s="43" t="s">
        <v>154</v>
      </c>
      <c r="B140" s="44" t="s">
        <v>7</v>
      </c>
      <c r="C140" s="44" t="s">
        <v>44</v>
      </c>
      <c r="D140" s="44" t="s">
        <v>29</v>
      </c>
      <c r="E140" s="44" t="s">
        <v>177</v>
      </c>
      <c r="F140" s="44" t="s">
        <v>92</v>
      </c>
      <c r="G140" s="44" t="s">
        <v>22</v>
      </c>
      <c r="H140" s="44" t="s">
        <v>67</v>
      </c>
      <c r="I140" s="44"/>
      <c r="J140" s="46"/>
      <c r="K140" s="46"/>
      <c r="L140" s="46"/>
      <c r="M140" s="46"/>
      <c r="N140" s="46"/>
      <c r="O140" s="46"/>
      <c r="P140" s="46">
        <v>1000000</v>
      </c>
      <c r="Q140" s="46">
        <v>1062000</v>
      </c>
      <c r="R140" s="46">
        <v>1127844</v>
      </c>
      <c r="S140" s="46"/>
      <c r="T140" s="46"/>
      <c r="U140" s="46"/>
      <c r="V140" s="46">
        <v>1000000</v>
      </c>
      <c r="W140" s="46">
        <v>1062000</v>
      </c>
      <c r="X140" s="46">
        <v>1127844</v>
      </c>
      <c r="Y140" s="80">
        <v>901636.08</v>
      </c>
      <c r="Z140" s="70">
        <v>52029.02</v>
      </c>
      <c r="AA140" s="70">
        <v>250000</v>
      </c>
      <c r="AB140" s="70">
        <v>250000</v>
      </c>
      <c r="AC140" s="70">
        <v>249607.06</v>
      </c>
      <c r="AD140" s="71">
        <v>-500000</v>
      </c>
      <c r="AE140" s="72">
        <f>Y140+AD140</f>
        <v>401636.07999999996</v>
      </c>
      <c r="AF140" s="70">
        <v>150000</v>
      </c>
      <c r="AG140" s="70">
        <v>545136.08</v>
      </c>
      <c r="AH140" s="70"/>
      <c r="AI140" s="71">
        <f t="shared" si="22"/>
        <v>545136.08</v>
      </c>
      <c r="AJ140" s="71">
        <v>-198200</v>
      </c>
      <c r="AK140" s="71">
        <f t="shared" si="23"/>
        <v>346936.07999999996</v>
      </c>
      <c r="AL140" s="71">
        <v>-18892.55</v>
      </c>
      <c r="AM140" s="71">
        <f t="shared" si="47"/>
        <v>328043.52999999997</v>
      </c>
      <c r="AN140" s="71">
        <v>187159.48</v>
      </c>
      <c r="AO140" s="71">
        <f t="shared" si="48"/>
        <v>140884.04999999996</v>
      </c>
    </row>
    <row r="141" spans="1:41" ht="15.75" hidden="1">
      <c r="A141" s="43" t="s">
        <v>11</v>
      </c>
      <c r="B141" s="44" t="s">
        <v>7</v>
      </c>
      <c r="C141" s="44" t="s">
        <v>44</v>
      </c>
      <c r="D141" s="44" t="s">
        <v>29</v>
      </c>
      <c r="E141" s="44" t="s">
        <v>177</v>
      </c>
      <c r="F141" s="44" t="s">
        <v>92</v>
      </c>
      <c r="G141" s="44" t="s">
        <v>23</v>
      </c>
      <c r="H141" s="44" t="s">
        <v>85</v>
      </c>
      <c r="I141" s="44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80"/>
      <c r="Z141" s="70"/>
      <c r="AA141" s="70">
        <v>86600</v>
      </c>
      <c r="AB141" s="70"/>
      <c r="AC141" s="70"/>
      <c r="AD141" s="71">
        <v>86600</v>
      </c>
      <c r="AE141" s="72">
        <f>Y141+AD141</f>
        <v>86600</v>
      </c>
      <c r="AF141" s="70">
        <v>50000</v>
      </c>
      <c r="AG141" s="70">
        <v>143100</v>
      </c>
      <c r="AH141" s="70"/>
      <c r="AI141" s="71">
        <f t="shared" si="22"/>
        <v>143100</v>
      </c>
      <c r="AJ141" s="71"/>
      <c r="AK141" s="71">
        <f t="shared" si="23"/>
        <v>143100</v>
      </c>
      <c r="AL141" s="71">
        <v>233850</v>
      </c>
      <c r="AM141" s="71">
        <f t="shared" si="47"/>
        <v>376950</v>
      </c>
      <c r="AN141" s="71">
        <v>236950</v>
      </c>
      <c r="AO141" s="71">
        <f t="shared" si="48"/>
        <v>140000</v>
      </c>
    </row>
    <row r="142" spans="1:41" ht="15.75" hidden="1">
      <c r="A142" s="43" t="s">
        <v>12</v>
      </c>
      <c r="B142" s="44" t="s">
        <v>7</v>
      </c>
      <c r="C142" s="44" t="s">
        <v>44</v>
      </c>
      <c r="D142" s="44" t="s">
        <v>29</v>
      </c>
      <c r="E142" s="44" t="s">
        <v>177</v>
      </c>
      <c r="F142" s="44" t="s">
        <v>92</v>
      </c>
      <c r="G142" s="44" t="s">
        <v>24</v>
      </c>
      <c r="H142" s="44" t="s">
        <v>368</v>
      </c>
      <c r="I142" s="44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80">
        <f>SUM(Z142:AC142)</f>
        <v>0</v>
      </c>
      <c r="Z142" s="70"/>
      <c r="AA142" s="70"/>
      <c r="AB142" s="70"/>
      <c r="AC142" s="70"/>
      <c r="AD142" s="71">
        <v>200000</v>
      </c>
      <c r="AE142" s="72">
        <f>Y142+AD142</f>
        <v>200000</v>
      </c>
      <c r="AF142" s="70"/>
      <c r="AG142" s="70">
        <f>AE142+AF142</f>
        <v>200000</v>
      </c>
      <c r="AH142" s="70"/>
      <c r="AI142" s="71"/>
      <c r="AJ142" s="71">
        <v>10000</v>
      </c>
      <c r="AK142" s="71">
        <f t="shared" si="23"/>
        <v>10000</v>
      </c>
      <c r="AL142" s="71">
        <v>-4995.66</v>
      </c>
      <c r="AM142" s="71">
        <f t="shared" si="47"/>
        <v>5004.34</v>
      </c>
      <c r="AN142" s="71">
        <v>5004.34</v>
      </c>
      <c r="AO142" s="71">
        <f t="shared" si="48"/>
        <v>0</v>
      </c>
    </row>
    <row r="143" spans="1:41" ht="15.75" hidden="1">
      <c r="A143" s="43" t="s">
        <v>12</v>
      </c>
      <c r="B143" s="44" t="s">
        <v>7</v>
      </c>
      <c r="C143" s="44" t="s">
        <v>44</v>
      </c>
      <c r="D143" s="44" t="s">
        <v>29</v>
      </c>
      <c r="E143" s="44" t="s">
        <v>177</v>
      </c>
      <c r="F143" s="44" t="s">
        <v>92</v>
      </c>
      <c r="G143" s="44" t="s">
        <v>24</v>
      </c>
      <c r="H143" s="44" t="s">
        <v>279</v>
      </c>
      <c r="I143" s="44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80">
        <f t="shared" si="46"/>
        <v>0</v>
      </c>
      <c r="Z143" s="70"/>
      <c r="AA143" s="70"/>
      <c r="AB143" s="70"/>
      <c r="AC143" s="70"/>
      <c r="AD143" s="71">
        <v>200000</v>
      </c>
      <c r="AE143" s="72">
        <f>Y143+AD143</f>
        <v>200000</v>
      </c>
      <c r="AF143" s="70"/>
      <c r="AG143" s="70">
        <f>AE143+AF143</f>
        <v>200000</v>
      </c>
      <c r="AH143" s="70"/>
      <c r="AI143" s="71">
        <f t="shared" si="22"/>
        <v>200000</v>
      </c>
      <c r="AJ143" s="71"/>
      <c r="AK143" s="71">
        <f t="shared" si="23"/>
        <v>200000</v>
      </c>
      <c r="AL143" s="71">
        <v>-80158</v>
      </c>
      <c r="AM143" s="71">
        <f t="shared" si="47"/>
        <v>119842</v>
      </c>
      <c r="AN143" s="71">
        <v>119842</v>
      </c>
      <c r="AO143" s="71">
        <f t="shared" si="48"/>
        <v>0</v>
      </c>
    </row>
    <row r="144" spans="1:41" ht="15.75" hidden="1">
      <c r="A144" s="43" t="s">
        <v>12</v>
      </c>
      <c r="B144" s="44" t="s">
        <v>7</v>
      </c>
      <c r="C144" s="44" t="s">
        <v>44</v>
      </c>
      <c r="D144" s="44" t="s">
        <v>29</v>
      </c>
      <c r="E144" s="44" t="s">
        <v>177</v>
      </c>
      <c r="F144" s="44" t="s">
        <v>92</v>
      </c>
      <c r="G144" s="44" t="s">
        <v>24</v>
      </c>
      <c r="H144" s="44" t="s">
        <v>86</v>
      </c>
      <c r="I144" s="44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80"/>
      <c r="Z144" s="70"/>
      <c r="AA144" s="70"/>
      <c r="AB144" s="70"/>
      <c r="AC144" s="70"/>
      <c r="AD144" s="71"/>
      <c r="AE144" s="72"/>
      <c r="AF144" s="70"/>
      <c r="AG144" s="70"/>
      <c r="AH144" s="70"/>
      <c r="AI144" s="71"/>
      <c r="AJ144" s="71">
        <v>20000</v>
      </c>
      <c r="AK144" s="71">
        <f t="shared" si="23"/>
        <v>20000</v>
      </c>
      <c r="AL144" s="71">
        <v>-10564.5</v>
      </c>
      <c r="AM144" s="71">
        <f t="shared" si="47"/>
        <v>9435.5</v>
      </c>
      <c r="AN144" s="71">
        <v>9435.5</v>
      </c>
      <c r="AO144" s="71">
        <f t="shared" si="48"/>
        <v>0</v>
      </c>
    </row>
    <row r="145" spans="1:41" ht="15.75" hidden="1">
      <c r="A145" s="43" t="s">
        <v>12</v>
      </c>
      <c r="B145" s="44" t="s">
        <v>7</v>
      </c>
      <c r="C145" s="44" t="s">
        <v>44</v>
      </c>
      <c r="D145" s="44" t="s">
        <v>29</v>
      </c>
      <c r="E145" s="44" t="s">
        <v>177</v>
      </c>
      <c r="F145" s="44" t="s">
        <v>92</v>
      </c>
      <c r="G145" s="44" t="s">
        <v>24</v>
      </c>
      <c r="H145" s="44" t="s">
        <v>68</v>
      </c>
      <c r="I145" s="44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80">
        <v>0</v>
      </c>
      <c r="Z145" s="70"/>
      <c r="AA145" s="70">
        <v>13400</v>
      </c>
      <c r="AB145" s="70"/>
      <c r="AC145" s="70"/>
      <c r="AD145" s="71">
        <v>13400</v>
      </c>
      <c r="AE145" s="72">
        <f>Y145+AD145</f>
        <v>13400</v>
      </c>
      <c r="AF145" s="70"/>
      <c r="AG145" s="70">
        <f>AE145+AF145</f>
        <v>13400</v>
      </c>
      <c r="AH145" s="70"/>
      <c r="AI145" s="71">
        <f t="shared" si="22"/>
        <v>13400</v>
      </c>
      <c r="AJ145" s="71">
        <v>36200</v>
      </c>
      <c r="AK145" s="71">
        <f t="shared" si="23"/>
        <v>49600</v>
      </c>
      <c r="AL145" s="71">
        <v>-9040</v>
      </c>
      <c r="AM145" s="71">
        <f t="shared" si="47"/>
        <v>40560</v>
      </c>
      <c r="AN145" s="71">
        <v>40560</v>
      </c>
      <c r="AO145" s="71">
        <f t="shared" si="48"/>
        <v>0</v>
      </c>
    </row>
    <row r="146" spans="1:41" ht="15.75">
      <c r="A146" s="43" t="s">
        <v>207</v>
      </c>
      <c r="B146" s="44" t="s">
        <v>7</v>
      </c>
      <c r="C146" s="44" t="s">
        <v>47</v>
      </c>
      <c r="D146" s="44" t="s">
        <v>206</v>
      </c>
      <c r="E146" s="44"/>
      <c r="F146" s="44"/>
      <c r="G146" s="44"/>
      <c r="H146" s="44"/>
      <c r="I146" s="44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>
        <f>Y147+Y153+Y166+Y169</f>
        <v>31656710.62</v>
      </c>
      <c r="Z146" s="46">
        <f aca="true" t="shared" si="49" ref="Z146:AK146">Z147+Z153+Z166+Z169</f>
        <v>10591089.11</v>
      </c>
      <c r="AA146" s="46">
        <f t="shared" si="49"/>
        <v>4763588.11</v>
      </c>
      <c r="AB146" s="46">
        <f t="shared" si="49"/>
        <v>12603588.11</v>
      </c>
      <c r="AC146" s="46">
        <f t="shared" si="49"/>
        <v>2989066.29</v>
      </c>
      <c r="AD146" s="46">
        <f t="shared" si="49"/>
        <v>-833753.55</v>
      </c>
      <c r="AE146" s="46">
        <f t="shared" si="49"/>
        <v>30822957.07</v>
      </c>
      <c r="AF146" s="46">
        <f t="shared" si="49"/>
        <v>300000</v>
      </c>
      <c r="AG146" s="46">
        <f t="shared" si="49"/>
        <v>31122957.07</v>
      </c>
      <c r="AH146" s="46">
        <f t="shared" si="49"/>
        <v>11809254</v>
      </c>
      <c r="AI146" s="46">
        <f t="shared" si="49"/>
        <v>42932211.07</v>
      </c>
      <c r="AJ146" s="46">
        <f t="shared" si="49"/>
        <v>55119.84999999998</v>
      </c>
      <c r="AK146" s="46">
        <f t="shared" si="49"/>
        <v>42987330.92</v>
      </c>
      <c r="AL146" s="46">
        <f>AL147+AL153+AL166+AL169</f>
        <v>-363464.5</v>
      </c>
      <c r="AM146" s="46">
        <f>AM147+AM153+AM166+AM169</f>
        <v>42623866.42</v>
      </c>
      <c r="AN146" s="46">
        <f>AN147+AN153+AN166+AN169</f>
        <v>26771057.2</v>
      </c>
      <c r="AO146" s="74">
        <f>AO147+AO153+AO166+AO169</f>
        <v>15852809.22</v>
      </c>
    </row>
    <row r="147" spans="1:41" ht="15.75" hidden="1">
      <c r="A147" s="43" t="s">
        <v>228</v>
      </c>
      <c r="B147" s="44" t="s">
        <v>7</v>
      </c>
      <c r="C147" s="44" t="s">
        <v>47</v>
      </c>
      <c r="D147" s="44" t="s">
        <v>57</v>
      </c>
      <c r="E147" s="44"/>
      <c r="F147" s="44"/>
      <c r="G147" s="44"/>
      <c r="H147" s="44"/>
      <c r="I147" s="44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>
        <f aca="true" t="shared" si="50" ref="Y147:AH147">Y148</f>
        <v>10550000</v>
      </c>
      <c r="Z147" s="46">
        <f t="shared" si="50"/>
        <v>8050000</v>
      </c>
      <c r="AA147" s="46">
        <f t="shared" si="50"/>
        <v>2500000</v>
      </c>
      <c r="AB147" s="46">
        <f t="shared" si="50"/>
        <v>0</v>
      </c>
      <c r="AC147" s="46">
        <f t="shared" si="50"/>
        <v>0</v>
      </c>
      <c r="AD147" s="46">
        <f t="shared" si="50"/>
        <v>38000</v>
      </c>
      <c r="AE147" s="46">
        <f t="shared" si="50"/>
        <v>10588000</v>
      </c>
      <c r="AF147" s="46">
        <f t="shared" si="50"/>
        <v>0</v>
      </c>
      <c r="AG147" s="46">
        <f t="shared" si="50"/>
        <v>10588000</v>
      </c>
      <c r="AH147" s="46">
        <f t="shared" si="50"/>
        <v>1044012</v>
      </c>
      <c r="AI147" s="46">
        <f aca="true" t="shared" si="51" ref="AI147:AO147">AI148</f>
        <v>11632012</v>
      </c>
      <c r="AJ147" s="46">
        <f t="shared" si="51"/>
        <v>505000</v>
      </c>
      <c r="AK147" s="46">
        <f t="shared" si="51"/>
        <v>12137012</v>
      </c>
      <c r="AL147" s="46">
        <f t="shared" si="51"/>
        <v>3593750</v>
      </c>
      <c r="AM147" s="46">
        <f t="shared" si="51"/>
        <v>15730762</v>
      </c>
      <c r="AN147" s="46">
        <f t="shared" si="51"/>
        <v>12180762</v>
      </c>
      <c r="AO147" s="74">
        <f t="shared" si="51"/>
        <v>3550000</v>
      </c>
    </row>
    <row r="148" spans="1:41" s="3" customFormat="1" ht="31.5" hidden="1">
      <c r="A148" s="43" t="s">
        <v>253</v>
      </c>
      <c r="B148" s="44" t="s">
        <v>7</v>
      </c>
      <c r="C148" s="44" t="s">
        <v>47</v>
      </c>
      <c r="D148" s="44" t="s">
        <v>57</v>
      </c>
      <c r="E148" s="44" t="s">
        <v>178</v>
      </c>
      <c r="F148" s="44"/>
      <c r="G148" s="44"/>
      <c r="H148" s="44"/>
      <c r="I148" s="44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>
        <f>Y151+Y149+Y152</f>
        <v>10550000</v>
      </c>
      <c r="Z148" s="46">
        <f aca="true" t="shared" si="52" ref="Z148:AE148">Z151+Z149+Z152</f>
        <v>8050000</v>
      </c>
      <c r="AA148" s="46">
        <f t="shared" si="52"/>
        <v>2500000</v>
      </c>
      <c r="AB148" s="46">
        <f t="shared" si="52"/>
        <v>0</v>
      </c>
      <c r="AC148" s="46">
        <f t="shared" si="52"/>
        <v>0</v>
      </c>
      <c r="AD148" s="46">
        <f t="shared" si="52"/>
        <v>38000</v>
      </c>
      <c r="AE148" s="46">
        <f t="shared" si="52"/>
        <v>10588000</v>
      </c>
      <c r="AF148" s="70"/>
      <c r="AG148" s="70">
        <f aca="true" t="shared" si="53" ref="AG148:AM148">SUM(AG149:AG152)</f>
        <v>10588000</v>
      </c>
      <c r="AH148" s="70">
        <f t="shared" si="53"/>
        <v>1044012</v>
      </c>
      <c r="AI148" s="70">
        <f t="shared" si="53"/>
        <v>11632012</v>
      </c>
      <c r="AJ148" s="70">
        <f t="shared" si="53"/>
        <v>505000</v>
      </c>
      <c r="AK148" s="70">
        <f t="shared" si="53"/>
        <v>12137012</v>
      </c>
      <c r="AL148" s="70">
        <f t="shared" si="53"/>
        <v>3593750</v>
      </c>
      <c r="AM148" s="70">
        <f t="shared" si="53"/>
        <v>15730762</v>
      </c>
      <c r="AN148" s="70">
        <f>SUM(AN149:AN152)</f>
        <v>12180762</v>
      </c>
      <c r="AO148" s="70">
        <f>SUM(AO149:AO152)</f>
        <v>3550000</v>
      </c>
    </row>
    <row r="149" spans="1:41" ht="15.75" hidden="1">
      <c r="A149" s="43" t="s">
        <v>10</v>
      </c>
      <c r="B149" s="44" t="s">
        <v>7</v>
      </c>
      <c r="C149" s="44" t="s">
        <v>47</v>
      </c>
      <c r="D149" s="44" t="s">
        <v>57</v>
      </c>
      <c r="E149" s="44" t="s">
        <v>178</v>
      </c>
      <c r="F149" s="44" t="s">
        <v>92</v>
      </c>
      <c r="G149" s="44" t="s">
        <v>21</v>
      </c>
      <c r="H149" s="44" t="s">
        <v>70</v>
      </c>
      <c r="I149" s="44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>
        <f>SUM(Z149:AC149)</f>
        <v>200000</v>
      </c>
      <c r="Z149" s="46">
        <v>200000</v>
      </c>
      <c r="AA149" s="46"/>
      <c r="AB149" s="46"/>
      <c r="AC149" s="46"/>
      <c r="AD149" s="71">
        <v>-10000</v>
      </c>
      <c r="AE149" s="72">
        <f>Y149+AD149</f>
        <v>190000</v>
      </c>
      <c r="AF149" s="70"/>
      <c r="AG149" s="70">
        <f>AE149+AF149</f>
        <v>190000</v>
      </c>
      <c r="AH149" s="70"/>
      <c r="AI149" s="71">
        <f t="shared" si="22"/>
        <v>190000</v>
      </c>
      <c r="AJ149" s="71"/>
      <c r="AK149" s="71">
        <f aca="true" t="shared" si="54" ref="AK149:AK223">AI149+AJ149</f>
        <v>190000</v>
      </c>
      <c r="AL149" s="71">
        <v>350000</v>
      </c>
      <c r="AM149" s="71">
        <f t="shared" si="47"/>
        <v>540000</v>
      </c>
      <c r="AN149" s="71">
        <v>190000</v>
      </c>
      <c r="AO149" s="71">
        <f t="shared" si="48"/>
        <v>350000</v>
      </c>
    </row>
    <row r="150" spans="1:41" ht="15.75" hidden="1">
      <c r="A150" s="43" t="s">
        <v>12</v>
      </c>
      <c r="B150" s="44" t="s">
        <v>7</v>
      </c>
      <c r="C150" s="44" t="s">
        <v>47</v>
      </c>
      <c r="D150" s="44" t="s">
        <v>57</v>
      </c>
      <c r="E150" s="44" t="s">
        <v>178</v>
      </c>
      <c r="F150" s="44" t="s">
        <v>92</v>
      </c>
      <c r="G150" s="44" t="s">
        <v>24</v>
      </c>
      <c r="H150" s="44" t="s">
        <v>68</v>
      </c>
      <c r="I150" s="44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71"/>
      <c r="AE150" s="72"/>
      <c r="AF150" s="70"/>
      <c r="AG150" s="70"/>
      <c r="AH150" s="70">
        <v>116100</v>
      </c>
      <c r="AI150" s="71">
        <f t="shared" si="22"/>
        <v>116100</v>
      </c>
      <c r="AJ150" s="71"/>
      <c r="AK150" s="71">
        <f t="shared" si="54"/>
        <v>116100</v>
      </c>
      <c r="AL150" s="71"/>
      <c r="AM150" s="71">
        <f t="shared" si="47"/>
        <v>116100</v>
      </c>
      <c r="AN150" s="71">
        <v>116100</v>
      </c>
      <c r="AO150" s="71">
        <f t="shared" si="48"/>
        <v>0</v>
      </c>
    </row>
    <row r="151" spans="1:41" ht="15.75" hidden="1">
      <c r="A151" s="43" t="s">
        <v>158</v>
      </c>
      <c r="B151" s="44" t="s">
        <v>7</v>
      </c>
      <c r="C151" s="44" t="s">
        <v>47</v>
      </c>
      <c r="D151" s="44" t="s">
        <v>57</v>
      </c>
      <c r="E151" s="44" t="s">
        <v>178</v>
      </c>
      <c r="F151" s="44" t="s">
        <v>92</v>
      </c>
      <c r="G151" s="44" t="s">
        <v>23</v>
      </c>
      <c r="H151" s="44" t="s">
        <v>85</v>
      </c>
      <c r="I151" s="44"/>
      <c r="J151" s="46"/>
      <c r="K151" s="46"/>
      <c r="L151" s="46"/>
      <c r="M151" s="46"/>
      <c r="N151" s="46"/>
      <c r="O151" s="46"/>
      <c r="P151" s="46"/>
      <c r="Q151" s="46">
        <v>3000000</v>
      </c>
      <c r="R151" s="46">
        <v>3000000</v>
      </c>
      <c r="S151" s="46"/>
      <c r="T151" s="46"/>
      <c r="U151" s="46"/>
      <c r="V151" s="46"/>
      <c r="W151" s="46">
        <v>3000000</v>
      </c>
      <c r="X151" s="46">
        <v>3000000</v>
      </c>
      <c r="Y151" s="46">
        <f>SUM(Z151:AC151)</f>
        <v>10200000</v>
      </c>
      <c r="Z151" s="71">
        <v>7700000</v>
      </c>
      <c r="AA151" s="71">
        <v>2500000</v>
      </c>
      <c r="AB151" s="71"/>
      <c r="AC151" s="71"/>
      <c r="AD151" s="71">
        <v>48000</v>
      </c>
      <c r="AE151" s="72">
        <f>Y151+AD151</f>
        <v>10248000</v>
      </c>
      <c r="AF151" s="70"/>
      <c r="AG151" s="70">
        <f>AE151+AF151</f>
        <v>10248000</v>
      </c>
      <c r="AH151" s="70">
        <v>800000</v>
      </c>
      <c r="AI151" s="71">
        <f t="shared" si="22"/>
        <v>11048000</v>
      </c>
      <c r="AJ151" s="71">
        <v>505000</v>
      </c>
      <c r="AK151" s="71">
        <f t="shared" si="54"/>
        <v>11553000</v>
      </c>
      <c r="AL151" s="71">
        <v>3243750</v>
      </c>
      <c r="AM151" s="71">
        <f t="shared" si="47"/>
        <v>14796750</v>
      </c>
      <c r="AN151" s="71">
        <v>11596750</v>
      </c>
      <c r="AO151" s="71">
        <f t="shared" si="48"/>
        <v>3200000</v>
      </c>
    </row>
    <row r="152" spans="1:41" ht="31.5" hidden="1">
      <c r="A152" s="43" t="s">
        <v>284</v>
      </c>
      <c r="B152" s="44" t="s">
        <v>7</v>
      </c>
      <c r="C152" s="44" t="s">
        <v>47</v>
      </c>
      <c r="D152" s="44" t="s">
        <v>57</v>
      </c>
      <c r="E152" s="44" t="s">
        <v>178</v>
      </c>
      <c r="F152" s="44" t="s">
        <v>92</v>
      </c>
      <c r="G152" s="44" t="s">
        <v>23</v>
      </c>
      <c r="H152" s="44" t="s">
        <v>285</v>
      </c>
      <c r="I152" s="44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>
        <f>SUM(Z152:AC152)</f>
        <v>150000</v>
      </c>
      <c r="Z152" s="71">
        <v>150000</v>
      </c>
      <c r="AA152" s="71"/>
      <c r="AB152" s="71"/>
      <c r="AC152" s="71"/>
      <c r="AD152" s="71"/>
      <c r="AE152" s="72">
        <f>Y152+AD152</f>
        <v>150000</v>
      </c>
      <c r="AF152" s="70"/>
      <c r="AG152" s="70">
        <f>AE152+AF152</f>
        <v>150000</v>
      </c>
      <c r="AH152" s="70">
        <v>127912</v>
      </c>
      <c r="AI152" s="71">
        <f t="shared" si="22"/>
        <v>277912</v>
      </c>
      <c r="AJ152" s="71"/>
      <c r="AK152" s="71">
        <f t="shared" si="54"/>
        <v>277912</v>
      </c>
      <c r="AL152" s="71"/>
      <c r="AM152" s="71">
        <f t="shared" si="47"/>
        <v>277912</v>
      </c>
      <c r="AN152" s="71">
        <v>277912</v>
      </c>
      <c r="AO152" s="71">
        <f t="shared" si="48"/>
        <v>0</v>
      </c>
    </row>
    <row r="153" spans="1:41" ht="15.75" hidden="1">
      <c r="A153" s="43" t="s">
        <v>229</v>
      </c>
      <c r="B153" s="44" t="s">
        <v>7</v>
      </c>
      <c r="C153" s="44" t="s">
        <v>47</v>
      </c>
      <c r="D153" s="44" t="s">
        <v>29</v>
      </c>
      <c r="E153" s="44"/>
      <c r="F153" s="44"/>
      <c r="G153" s="44"/>
      <c r="H153" s="44"/>
      <c r="I153" s="44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>
        <f aca="true" t="shared" si="55" ref="Y153:AJ153">Y154</f>
        <v>18250000</v>
      </c>
      <c r="Z153" s="46">
        <f t="shared" si="55"/>
        <v>1580621</v>
      </c>
      <c r="AA153" s="46">
        <f t="shared" si="55"/>
        <v>1972500</v>
      </c>
      <c r="AB153" s="46">
        <f t="shared" si="55"/>
        <v>11662500</v>
      </c>
      <c r="AC153" s="46">
        <f t="shared" si="55"/>
        <v>2325000</v>
      </c>
      <c r="AD153" s="46">
        <f t="shared" si="55"/>
        <v>-871753.55</v>
      </c>
      <c r="AE153" s="46">
        <f t="shared" si="55"/>
        <v>17378246.45</v>
      </c>
      <c r="AF153" s="46">
        <f t="shared" si="55"/>
        <v>0</v>
      </c>
      <c r="AG153" s="46">
        <f t="shared" si="55"/>
        <v>17378246.45</v>
      </c>
      <c r="AH153" s="46">
        <f t="shared" si="55"/>
        <v>10765242</v>
      </c>
      <c r="AI153" s="46">
        <f t="shared" si="55"/>
        <v>28143488.45</v>
      </c>
      <c r="AJ153" s="46">
        <f t="shared" si="55"/>
        <v>443855</v>
      </c>
      <c r="AK153" s="46">
        <f>AK154+AK164</f>
        <v>28587343.45</v>
      </c>
      <c r="AL153" s="46">
        <f>AL154+AL164</f>
        <v>-4123730</v>
      </c>
      <c r="AM153" s="46">
        <f>AM154+AM164</f>
        <v>24463613.45</v>
      </c>
      <c r="AN153" s="46">
        <f>AN154+AN164</f>
        <v>12468606.54</v>
      </c>
      <c r="AO153" s="74">
        <f>AO154+AO164</f>
        <v>11995006.91</v>
      </c>
    </row>
    <row r="154" spans="1:41" s="41" customFormat="1" ht="47.25" hidden="1">
      <c r="A154" s="43" t="s">
        <v>254</v>
      </c>
      <c r="B154" s="44" t="s">
        <v>7</v>
      </c>
      <c r="C154" s="44" t="s">
        <v>47</v>
      </c>
      <c r="D154" s="44" t="s">
        <v>29</v>
      </c>
      <c r="E154" s="44" t="s">
        <v>179</v>
      </c>
      <c r="F154" s="44"/>
      <c r="G154" s="44"/>
      <c r="H154" s="44"/>
      <c r="I154" s="44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>
        <f>SUM(Y155:Y162)</f>
        <v>18250000</v>
      </c>
      <c r="Z154" s="46">
        <f aca="true" t="shared" si="56" ref="Z154:AE154">SUM(Z155:Z162)</f>
        <v>1580621</v>
      </c>
      <c r="AA154" s="46">
        <f t="shared" si="56"/>
        <v>1972500</v>
      </c>
      <c r="AB154" s="46">
        <f t="shared" si="56"/>
        <v>11662500</v>
      </c>
      <c r="AC154" s="46">
        <f t="shared" si="56"/>
        <v>2325000</v>
      </c>
      <c r="AD154" s="46">
        <f t="shared" si="56"/>
        <v>-871753.55</v>
      </c>
      <c r="AE154" s="46">
        <f t="shared" si="56"/>
        <v>17378246.45</v>
      </c>
      <c r="AF154" s="46">
        <f>SUM(AF155:AF162)</f>
        <v>0</v>
      </c>
      <c r="AG154" s="46">
        <f>SUM(AG155:AG162)</f>
        <v>17378246.45</v>
      </c>
      <c r="AH154" s="46">
        <f>SUM(AH155:AH162)</f>
        <v>10765242</v>
      </c>
      <c r="AI154" s="46">
        <f aca="true" t="shared" si="57" ref="AI154:AO154">SUM(AI155:AI163)</f>
        <v>28143488.45</v>
      </c>
      <c r="AJ154" s="46">
        <f t="shared" si="57"/>
        <v>443855</v>
      </c>
      <c r="AK154" s="46">
        <f t="shared" si="57"/>
        <v>28587343.45</v>
      </c>
      <c r="AL154" s="46">
        <f t="shared" si="57"/>
        <v>-14123730</v>
      </c>
      <c r="AM154" s="46">
        <f t="shared" si="57"/>
        <v>14463613.45</v>
      </c>
      <c r="AN154" s="46">
        <f t="shared" si="57"/>
        <v>10259528.54</v>
      </c>
      <c r="AO154" s="74">
        <f t="shared" si="57"/>
        <v>4204084.91</v>
      </c>
    </row>
    <row r="155" spans="1:41" ht="15.75" hidden="1">
      <c r="A155" s="43" t="s">
        <v>48</v>
      </c>
      <c r="B155" s="44" t="s">
        <v>7</v>
      </c>
      <c r="C155" s="44" t="s">
        <v>47</v>
      </c>
      <c r="D155" s="44" t="s">
        <v>29</v>
      </c>
      <c r="E155" s="44" t="s">
        <v>179</v>
      </c>
      <c r="F155" s="44" t="s">
        <v>96</v>
      </c>
      <c r="G155" s="44" t="s">
        <v>26</v>
      </c>
      <c r="H155" s="44" t="s">
        <v>74</v>
      </c>
      <c r="I155" s="44"/>
      <c r="J155" s="46"/>
      <c r="K155" s="46"/>
      <c r="L155" s="46"/>
      <c r="M155" s="46"/>
      <c r="N155" s="46"/>
      <c r="O155" s="46"/>
      <c r="P155" s="46">
        <v>7500000</v>
      </c>
      <c r="Q155" s="46">
        <v>10000000</v>
      </c>
      <c r="R155" s="46">
        <v>10000000</v>
      </c>
      <c r="S155" s="46"/>
      <c r="T155" s="46"/>
      <c r="U155" s="46"/>
      <c r="V155" s="46">
        <v>7500000</v>
      </c>
      <c r="W155" s="46">
        <v>10000000</v>
      </c>
      <c r="X155" s="46">
        <v>10000000</v>
      </c>
      <c r="Y155" s="46">
        <f>SUM(Z155:AC155)</f>
        <v>10000000</v>
      </c>
      <c r="Z155" s="71"/>
      <c r="AA155" s="71"/>
      <c r="AB155" s="71">
        <v>10000000</v>
      </c>
      <c r="AC155" s="71"/>
      <c r="AD155" s="71"/>
      <c r="AE155" s="72">
        <f>Y155+AD155</f>
        <v>10000000</v>
      </c>
      <c r="AF155" s="70"/>
      <c r="AG155" s="70">
        <f>AE155+AF155</f>
        <v>10000000</v>
      </c>
      <c r="AH155" s="70">
        <v>9895000</v>
      </c>
      <c r="AI155" s="71">
        <f t="shared" si="22"/>
        <v>19895000</v>
      </c>
      <c r="AJ155" s="71"/>
      <c r="AK155" s="71">
        <f t="shared" si="54"/>
        <v>19895000</v>
      </c>
      <c r="AL155" s="71">
        <v>-13550000</v>
      </c>
      <c r="AM155" s="71">
        <f t="shared" si="47"/>
        <v>6345000</v>
      </c>
      <c r="AN155" s="71">
        <v>3224840</v>
      </c>
      <c r="AO155" s="71">
        <f t="shared" si="48"/>
        <v>3120160</v>
      </c>
    </row>
    <row r="156" spans="1:41" ht="15.75" hidden="1">
      <c r="A156" s="43" t="s">
        <v>10</v>
      </c>
      <c r="B156" s="44" t="s">
        <v>7</v>
      </c>
      <c r="C156" s="44" t="s">
        <v>47</v>
      </c>
      <c r="D156" s="44" t="s">
        <v>29</v>
      </c>
      <c r="E156" s="44" t="s">
        <v>179</v>
      </c>
      <c r="F156" s="44" t="s">
        <v>92</v>
      </c>
      <c r="G156" s="44" t="s">
        <v>21</v>
      </c>
      <c r="H156" s="44" t="s">
        <v>70</v>
      </c>
      <c r="I156" s="44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71"/>
      <c r="AA156" s="71"/>
      <c r="AB156" s="71"/>
      <c r="AC156" s="71"/>
      <c r="AD156" s="71"/>
      <c r="AE156" s="72"/>
      <c r="AF156" s="70"/>
      <c r="AG156" s="70"/>
      <c r="AH156" s="70"/>
      <c r="AI156" s="71"/>
      <c r="AJ156" s="71">
        <v>33510</v>
      </c>
      <c r="AK156" s="71">
        <f t="shared" si="54"/>
        <v>33510</v>
      </c>
      <c r="AL156" s="71">
        <v>-12510</v>
      </c>
      <c r="AM156" s="71">
        <f t="shared" si="47"/>
        <v>21000</v>
      </c>
      <c r="AN156" s="71">
        <v>21000</v>
      </c>
      <c r="AO156" s="71">
        <f t="shared" si="48"/>
        <v>0</v>
      </c>
    </row>
    <row r="157" spans="1:41" ht="15.75" hidden="1">
      <c r="A157" s="43" t="s">
        <v>48</v>
      </c>
      <c r="B157" s="44" t="s">
        <v>7</v>
      </c>
      <c r="C157" s="44" t="s">
        <v>47</v>
      </c>
      <c r="D157" s="44" t="s">
        <v>29</v>
      </c>
      <c r="E157" s="44" t="s">
        <v>179</v>
      </c>
      <c r="F157" s="44" t="s">
        <v>92</v>
      </c>
      <c r="G157" s="44" t="s">
        <v>26</v>
      </c>
      <c r="H157" s="44" t="s">
        <v>74</v>
      </c>
      <c r="I157" s="44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>
        <f>SUM(Z157:AC157)</f>
        <v>500000</v>
      </c>
      <c r="Z157" s="71"/>
      <c r="AA157" s="71"/>
      <c r="AB157" s="71">
        <v>500000</v>
      </c>
      <c r="AC157" s="71"/>
      <c r="AD157" s="71"/>
      <c r="AE157" s="72">
        <f>Y157+AD157</f>
        <v>500000</v>
      </c>
      <c r="AF157" s="70"/>
      <c r="AG157" s="70">
        <f>AE157+AF157</f>
        <v>500000</v>
      </c>
      <c r="AH157" s="70"/>
      <c r="AI157" s="71">
        <f t="shared" si="22"/>
        <v>500000</v>
      </c>
      <c r="AJ157" s="71">
        <v>500000</v>
      </c>
      <c r="AK157" s="71">
        <f t="shared" si="54"/>
        <v>1000000</v>
      </c>
      <c r="AL157" s="71">
        <v>-10000</v>
      </c>
      <c r="AM157" s="71">
        <f t="shared" si="47"/>
        <v>990000</v>
      </c>
      <c r="AN157" s="71">
        <v>293856</v>
      </c>
      <c r="AO157" s="71">
        <f t="shared" si="48"/>
        <v>696144</v>
      </c>
    </row>
    <row r="158" spans="1:41" ht="15.75" hidden="1">
      <c r="A158" s="43" t="s">
        <v>48</v>
      </c>
      <c r="B158" s="44" t="s">
        <v>7</v>
      </c>
      <c r="C158" s="44" t="s">
        <v>47</v>
      </c>
      <c r="D158" s="44" t="s">
        <v>29</v>
      </c>
      <c r="E158" s="44" t="s">
        <v>179</v>
      </c>
      <c r="F158" s="44" t="s">
        <v>92</v>
      </c>
      <c r="G158" s="44" t="s">
        <v>26</v>
      </c>
      <c r="H158" s="44" t="s">
        <v>75</v>
      </c>
      <c r="I158" s="44"/>
      <c r="J158" s="46"/>
      <c r="K158" s="46"/>
      <c r="L158" s="46"/>
      <c r="M158" s="46"/>
      <c r="N158" s="46"/>
      <c r="O158" s="46"/>
      <c r="P158" s="46">
        <v>8000000</v>
      </c>
      <c r="Q158" s="46">
        <v>8496000</v>
      </c>
      <c r="R158" s="46">
        <v>9022752</v>
      </c>
      <c r="S158" s="46"/>
      <c r="T158" s="46"/>
      <c r="U158" s="46"/>
      <c r="V158" s="46">
        <v>8000000</v>
      </c>
      <c r="W158" s="46">
        <v>8496000</v>
      </c>
      <c r="X158" s="46">
        <v>9022752</v>
      </c>
      <c r="Y158" s="46">
        <v>7750000</v>
      </c>
      <c r="Z158" s="71">
        <v>1580621</v>
      </c>
      <c r="AA158" s="71">
        <v>1937500</v>
      </c>
      <c r="AB158" s="71">
        <v>1162500</v>
      </c>
      <c r="AC158" s="71">
        <v>2325000</v>
      </c>
      <c r="AD158" s="71">
        <v>-1806753.55</v>
      </c>
      <c r="AE158" s="72">
        <f>Y158+AD158</f>
        <v>5943246.45</v>
      </c>
      <c r="AF158" s="70"/>
      <c r="AG158" s="70">
        <f>AE158+AF158</f>
        <v>5943246.45</v>
      </c>
      <c r="AH158" s="70"/>
      <c r="AI158" s="71">
        <f t="shared" si="22"/>
        <v>5943246.45</v>
      </c>
      <c r="AJ158" s="71"/>
      <c r="AK158" s="71">
        <f t="shared" si="54"/>
        <v>5943246.45</v>
      </c>
      <c r="AL158" s="71"/>
      <c r="AM158" s="71">
        <f t="shared" si="47"/>
        <v>5943246.45</v>
      </c>
      <c r="AN158" s="71">
        <v>5584115.54</v>
      </c>
      <c r="AO158" s="71">
        <f t="shared" si="48"/>
        <v>359130.91000000015</v>
      </c>
    </row>
    <row r="159" spans="1:41" ht="15.75" hidden="1">
      <c r="A159" s="43" t="s">
        <v>361</v>
      </c>
      <c r="B159" s="44" t="s">
        <v>7</v>
      </c>
      <c r="C159" s="44" t="s">
        <v>47</v>
      </c>
      <c r="D159" s="44" t="s">
        <v>29</v>
      </c>
      <c r="E159" s="44" t="s">
        <v>179</v>
      </c>
      <c r="F159" s="44" t="s">
        <v>92</v>
      </c>
      <c r="G159" s="44" t="s">
        <v>22</v>
      </c>
      <c r="H159" s="44" t="s">
        <v>289</v>
      </c>
      <c r="I159" s="44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71"/>
      <c r="AA159" s="71"/>
      <c r="AB159" s="71"/>
      <c r="AC159" s="71"/>
      <c r="AD159" s="71"/>
      <c r="AE159" s="72"/>
      <c r="AF159" s="70"/>
      <c r="AG159" s="70"/>
      <c r="AH159" s="70">
        <v>382550</v>
      </c>
      <c r="AI159" s="71">
        <f t="shared" si="22"/>
        <v>382550</v>
      </c>
      <c r="AJ159" s="71"/>
      <c r="AK159" s="71">
        <f t="shared" si="54"/>
        <v>382550</v>
      </c>
      <c r="AL159" s="71">
        <v>-382550</v>
      </c>
      <c r="AM159" s="71">
        <f t="shared" si="47"/>
        <v>0</v>
      </c>
      <c r="AN159" s="71"/>
      <c r="AO159" s="71">
        <f t="shared" si="48"/>
        <v>0</v>
      </c>
    </row>
    <row r="160" spans="1:41" ht="15.75" hidden="1">
      <c r="A160" s="43" t="s">
        <v>282</v>
      </c>
      <c r="B160" s="44" t="s">
        <v>7</v>
      </c>
      <c r="C160" s="44" t="s">
        <v>47</v>
      </c>
      <c r="D160" s="44" t="s">
        <v>29</v>
      </c>
      <c r="E160" s="44" t="s">
        <v>179</v>
      </c>
      <c r="F160" s="44" t="s">
        <v>92</v>
      </c>
      <c r="G160" s="44" t="s">
        <v>22</v>
      </c>
      <c r="H160" s="44" t="s">
        <v>67</v>
      </c>
      <c r="I160" s="44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71"/>
      <c r="AA160" s="71"/>
      <c r="AB160" s="71"/>
      <c r="AC160" s="71"/>
      <c r="AD160" s="71"/>
      <c r="AE160" s="72"/>
      <c r="AF160" s="70"/>
      <c r="AG160" s="70">
        <f>AE160+AF160</f>
        <v>0</v>
      </c>
      <c r="AH160" s="70">
        <v>177692</v>
      </c>
      <c r="AI160" s="71">
        <f aca="true" t="shared" si="58" ref="AI160:AI241">AG160+AH160</f>
        <v>177692</v>
      </c>
      <c r="AJ160" s="71"/>
      <c r="AK160" s="71">
        <f t="shared" si="54"/>
        <v>177692</v>
      </c>
      <c r="AL160" s="70">
        <v>-168670</v>
      </c>
      <c r="AM160" s="71">
        <f t="shared" si="47"/>
        <v>9022</v>
      </c>
      <c r="AN160" s="70">
        <v>9022</v>
      </c>
      <c r="AO160" s="71">
        <f t="shared" si="48"/>
        <v>0</v>
      </c>
    </row>
    <row r="161" spans="1:41" ht="15.75" hidden="1">
      <c r="A161" s="43" t="s">
        <v>11</v>
      </c>
      <c r="B161" s="44" t="s">
        <v>7</v>
      </c>
      <c r="C161" s="44" t="s">
        <v>47</v>
      </c>
      <c r="D161" s="44" t="s">
        <v>29</v>
      </c>
      <c r="E161" s="44" t="s">
        <v>179</v>
      </c>
      <c r="F161" s="44" t="s">
        <v>92</v>
      </c>
      <c r="G161" s="44" t="s">
        <v>23</v>
      </c>
      <c r="H161" s="44" t="s">
        <v>85</v>
      </c>
      <c r="I161" s="44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71"/>
      <c r="AA161" s="71">
        <v>35000</v>
      </c>
      <c r="AB161" s="71"/>
      <c r="AC161" s="71"/>
      <c r="AD161" s="71">
        <v>435000</v>
      </c>
      <c r="AE161" s="72">
        <f>Y161+AD161</f>
        <v>435000</v>
      </c>
      <c r="AF161" s="70"/>
      <c r="AG161" s="70">
        <f aca="true" t="shared" si="59" ref="AG161:AG244">AE161+AF161</f>
        <v>435000</v>
      </c>
      <c r="AH161" s="70">
        <v>310000</v>
      </c>
      <c r="AI161" s="71">
        <f t="shared" si="58"/>
        <v>745000</v>
      </c>
      <c r="AJ161" s="71">
        <v>-102655</v>
      </c>
      <c r="AK161" s="71">
        <f t="shared" si="54"/>
        <v>642345</v>
      </c>
      <c r="AL161" s="71"/>
      <c r="AM161" s="71">
        <f t="shared" si="47"/>
        <v>642345</v>
      </c>
      <c r="AN161" s="71">
        <v>635345</v>
      </c>
      <c r="AO161" s="71">
        <f t="shared" si="48"/>
        <v>7000</v>
      </c>
    </row>
    <row r="162" spans="1:41" ht="15.75" hidden="1">
      <c r="A162" s="43" t="s">
        <v>12</v>
      </c>
      <c r="B162" s="44" t="s">
        <v>7</v>
      </c>
      <c r="C162" s="44" t="s">
        <v>47</v>
      </c>
      <c r="D162" s="44" t="s">
        <v>29</v>
      </c>
      <c r="E162" s="44" t="s">
        <v>179</v>
      </c>
      <c r="F162" s="44" t="s">
        <v>92</v>
      </c>
      <c r="G162" s="44" t="s">
        <v>24</v>
      </c>
      <c r="H162" s="44" t="s">
        <v>280</v>
      </c>
      <c r="I162" s="44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71"/>
      <c r="AA162" s="71"/>
      <c r="AB162" s="71"/>
      <c r="AC162" s="71"/>
      <c r="AD162" s="71">
        <v>500000</v>
      </c>
      <c r="AE162" s="72">
        <f>Y162+AD162</f>
        <v>500000</v>
      </c>
      <c r="AF162" s="70"/>
      <c r="AG162" s="70">
        <f t="shared" si="59"/>
        <v>500000</v>
      </c>
      <c r="AH162" s="70"/>
      <c r="AI162" s="71">
        <f t="shared" si="58"/>
        <v>500000</v>
      </c>
      <c r="AJ162" s="71">
        <v>-23000</v>
      </c>
      <c r="AK162" s="71">
        <f t="shared" si="54"/>
        <v>477000</v>
      </c>
      <c r="AL162" s="71"/>
      <c r="AM162" s="71">
        <f t="shared" si="47"/>
        <v>477000</v>
      </c>
      <c r="AN162" s="71">
        <v>477000</v>
      </c>
      <c r="AO162" s="71">
        <f t="shared" si="48"/>
        <v>0</v>
      </c>
    </row>
    <row r="163" spans="1:41" ht="15.75" hidden="1">
      <c r="A163" s="43" t="s">
        <v>12</v>
      </c>
      <c r="B163" s="44" t="s">
        <v>7</v>
      </c>
      <c r="C163" s="44" t="s">
        <v>47</v>
      </c>
      <c r="D163" s="44" t="s">
        <v>29</v>
      </c>
      <c r="E163" s="44" t="s">
        <v>179</v>
      </c>
      <c r="F163" s="44" t="s">
        <v>92</v>
      </c>
      <c r="G163" s="44" t="s">
        <v>24</v>
      </c>
      <c r="H163" s="44" t="s">
        <v>68</v>
      </c>
      <c r="I163" s="44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71"/>
      <c r="AA163" s="71"/>
      <c r="AB163" s="71"/>
      <c r="AC163" s="71"/>
      <c r="AD163" s="71"/>
      <c r="AE163" s="72"/>
      <c r="AF163" s="70"/>
      <c r="AG163" s="70"/>
      <c r="AH163" s="70"/>
      <c r="AI163" s="71"/>
      <c r="AJ163" s="71">
        <v>36000</v>
      </c>
      <c r="AK163" s="71">
        <f t="shared" si="54"/>
        <v>36000</v>
      </c>
      <c r="AL163" s="71"/>
      <c r="AM163" s="71">
        <f t="shared" si="47"/>
        <v>36000</v>
      </c>
      <c r="AN163" s="71">
        <v>14350</v>
      </c>
      <c r="AO163" s="71">
        <f t="shared" si="48"/>
        <v>21650</v>
      </c>
    </row>
    <row r="164" spans="1:41" s="41" customFormat="1" ht="15.75" hidden="1">
      <c r="A164" s="43" t="s">
        <v>375</v>
      </c>
      <c r="B164" s="44" t="s">
        <v>7</v>
      </c>
      <c r="C164" s="44" t="s">
        <v>47</v>
      </c>
      <c r="D164" s="44" t="s">
        <v>29</v>
      </c>
      <c r="E164" s="44" t="s">
        <v>374</v>
      </c>
      <c r="F164" s="44"/>
      <c r="G164" s="44"/>
      <c r="H164" s="44"/>
      <c r="I164" s="44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71"/>
      <c r="AA164" s="71"/>
      <c r="AB164" s="71"/>
      <c r="AC164" s="71"/>
      <c r="AD164" s="71"/>
      <c r="AE164" s="72"/>
      <c r="AF164" s="70"/>
      <c r="AG164" s="70"/>
      <c r="AH164" s="70"/>
      <c r="AI164" s="71"/>
      <c r="AJ164" s="71"/>
      <c r="AK164" s="71">
        <f>AK165</f>
        <v>0</v>
      </c>
      <c r="AL164" s="71">
        <f>AL165</f>
        <v>10000000</v>
      </c>
      <c r="AM164" s="71">
        <f>AM165</f>
        <v>10000000</v>
      </c>
      <c r="AN164" s="71">
        <f>AN165</f>
        <v>2209078</v>
      </c>
      <c r="AO164" s="78">
        <f>AO165</f>
        <v>7790922</v>
      </c>
    </row>
    <row r="165" spans="1:41" ht="15.75" hidden="1">
      <c r="A165" s="43" t="s">
        <v>48</v>
      </c>
      <c r="B165" s="44" t="s">
        <v>7</v>
      </c>
      <c r="C165" s="44" t="s">
        <v>47</v>
      </c>
      <c r="D165" s="44" t="s">
        <v>29</v>
      </c>
      <c r="E165" s="44" t="s">
        <v>374</v>
      </c>
      <c r="F165" s="44" t="s">
        <v>96</v>
      </c>
      <c r="G165" s="44" t="s">
        <v>26</v>
      </c>
      <c r="H165" s="44" t="s">
        <v>74</v>
      </c>
      <c r="I165" s="44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71"/>
      <c r="AA165" s="71"/>
      <c r="AB165" s="71"/>
      <c r="AC165" s="71"/>
      <c r="AD165" s="71"/>
      <c r="AE165" s="72"/>
      <c r="AF165" s="70"/>
      <c r="AG165" s="70"/>
      <c r="AH165" s="70"/>
      <c r="AI165" s="71"/>
      <c r="AJ165" s="71"/>
      <c r="AK165" s="71"/>
      <c r="AL165" s="71">
        <v>10000000</v>
      </c>
      <c r="AM165" s="71">
        <f>AK165+AL165</f>
        <v>10000000</v>
      </c>
      <c r="AN165" s="71">
        <v>2209078</v>
      </c>
      <c r="AO165" s="71">
        <f t="shared" si="48"/>
        <v>7790922</v>
      </c>
    </row>
    <row r="166" spans="1:41" ht="15.75" hidden="1">
      <c r="A166" s="43" t="s">
        <v>255</v>
      </c>
      <c r="B166" s="44" t="s">
        <v>7</v>
      </c>
      <c r="C166" s="44" t="s">
        <v>47</v>
      </c>
      <c r="D166" s="44" t="s">
        <v>28</v>
      </c>
      <c r="E166" s="44"/>
      <c r="F166" s="44"/>
      <c r="G166" s="44"/>
      <c r="H166" s="44"/>
      <c r="I166" s="44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>
        <f>Y168</f>
        <v>100000</v>
      </c>
      <c r="Z166" s="46">
        <f aca="true" t="shared" si="60" ref="Z166:AL166">Z168</f>
        <v>25000</v>
      </c>
      <c r="AA166" s="46">
        <f t="shared" si="60"/>
        <v>25000</v>
      </c>
      <c r="AB166" s="46">
        <f t="shared" si="60"/>
        <v>25000</v>
      </c>
      <c r="AC166" s="46">
        <f t="shared" si="60"/>
        <v>25000</v>
      </c>
      <c r="AD166" s="46">
        <f t="shared" si="60"/>
        <v>0</v>
      </c>
      <c r="AE166" s="46">
        <f t="shared" si="60"/>
        <v>100000</v>
      </c>
      <c r="AF166" s="46">
        <f t="shared" si="60"/>
        <v>0</v>
      </c>
      <c r="AG166" s="46">
        <f t="shared" si="60"/>
        <v>100000</v>
      </c>
      <c r="AH166" s="46">
        <f t="shared" si="60"/>
        <v>0</v>
      </c>
      <c r="AI166" s="46">
        <f t="shared" si="60"/>
        <v>100000</v>
      </c>
      <c r="AJ166" s="46">
        <f t="shared" si="60"/>
        <v>0</v>
      </c>
      <c r="AK166" s="46">
        <f t="shared" si="60"/>
        <v>100000</v>
      </c>
      <c r="AL166" s="46">
        <f t="shared" si="60"/>
        <v>0</v>
      </c>
      <c r="AM166" s="46">
        <f aca="true" t="shared" si="61" ref="AM166:AO167">AM167</f>
        <v>100000</v>
      </c>
      <c r="AN166" s="46">
        <f t="shared" si="61"/>
        <v>95309.12</v>
      </c>
      <c r="AO166" s="74">
        <f t="shared" si="61"/>
        <v>4690.880000000005</v>
      </c>
    </row>
    <row r="167" spans="1:41" s="3" customFormat="1" ht="15.75" hidden="1">
      <c r="A167" s="43" t="s">
        <v>256</v>
      </c>
      <c r="B167" s="44" t="s">
        <v>7</v>
      </c>
      <c r="C167" s="44" t="s">
        <v>47</v>
      </c>
      <c r="D167" s="44" t="s">
        <v>28</v>
      </c>
      <c r="E167" s="44" t="s">
        <v>180</v>
      </c>
      <c r="F167" s="44"/>
      <c r="G167" s="44"/>
      <c r="H167" s="44"/>
      <c r="I167" s="44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>
        <f aca="true" t="shared" si="62" ref="Y167:AE167">Y168</f>
        <v>100000</v>
      </c>
      <c r="Z167" s="46">
        <f t="shared" si="62"/>
        <v>25000</v>
      </c>
      <c r="AA167" s="46">
        <f t="shared" si="62"/>
        <v>25000</v>
      </c>
      <c r="AB167" s="46">
        <f t="shared" si="62"/>
        <v>25000</v>
      </c>
      <c r="AC167" s="46">
        <f t="shared" si="62"/>
        <v>25000</v>
      </c>
      <c r="AD167" s="46">
        <f t="shared" si="62"/>
        <v>0</v>
      </c>
      <c r="AE167" s="46">
        <f t="shared" si="62"/>
        <v>100000</v>
      </c>
      <c r="AF167" s="70"/>
      <c r="AG167" s="70">
        <f t="shared" si="59"/>
        <v>100000</v>
      </c>
      <c r="AH167" s="70"/>
      <c r="AI167" s="71">
        <f t="shared" si="58"/>
        <v>100000</v>
      </c>
      <c r="AJ167" s="71"/>
      <c r="AK167" s="71">
        <f t="shared" si="54"/>
        <v>100000</v>
      </c>
      <c r="AL167" s="71"/>
      <c r="AM167" s="71">
        <f t="shared" si="61"/>
        <v>100000</v>
      </c>
      <c r="AN167" s="71">
        <f t="shared" si="61"/>
        <v>95309.12</v>
      </c>
      <c r="AO167" s="71">
        <f t="shared" si="61"/>
        <v>4690.880000000005</v>
      </c>
    </row>
    <row r="168" spans="1:41" ht="15.75" hidden="1">
      <c r="A168" s="43" t="s">
        <v>154</v>
      </c>
      <c r="B168" s="44" t="s">
        <v>7</v>
      </c>
      <c r="C168" s="44" t="s">
        <v>47</v>
      </c>
      <c r="D168" s="44" t="s">
        <v>28</v>
      </c>
      <c r="E168" s="44" t="s">
        <v>180</v>
      </c>
      <c r="F168" s="44" t="s">
        <v>92</v>
      </c>
      <c r="G168" s="44" t="s">
        <v>22</v>
      </c>
      <c r="H168" s="44" t="s">
        <v>67</v>
      </c>
      <c r="I168" s="44"/>
      <c r="J168" s="46"/>
      <c r="K168" s="46"/>
      <c r="L168" s="46"/>
      <c r="M168" s="46"/>
      <c r="N168" s="46"/>
      <c r="O168" s="46"/>
      <c r="P168" s="46">
        <v>100000</v>
      </c>
      <c r="Q168" s="46">
        <v>100000</v>
      </c>
      <c r="R168" s="46">
        <v>100000</v>
      </c>
      <c r="S168" s="46"/>
      <c r="T168" s="46"/>
      <c r="U168" s="46"/>
      <c r="V168" s="46">
        <v>100000</v>
      </c>
      <c r="W168" s="46">
        <v>100000</v>
      </c>
      <c r="X168" s="46">
        <v>100000</v>
      </c>
      <c r="Y168" s="46">
        <v>100000</v>
      </c>
      <c r="Z168" s="71">
        <v>25000</v>
      </c>
      <c r="AA168" s="71">
        <v>25000</v>
      </c>
      <c r="AB168" s="71">
        <v>25000</v>
      </c>
      <c r="AC168" s="71">
        <v>25000</v>
      </c>
      <c r="AD168" s="71"/>
      <c r="AE168" s="72">
        <f>Y168+AD168</f>
        <v>100000</v>
      </c>
      <c r="AF168" s="70"/>
      <c r="AG168" s="70">
        <f t="shared" si="59"/>
        <v>100000</v>
      </c>
      <c r="AH168" s="70"/>
      <c r="AI168" s="71">
        <f t="shared" si="58"/>
        <v>100000</v>
      </c>
      <c r="AJ168" s="71"/>
      <c r="AK168" s="71">
        <f t="shared" si="54"/>
        <v>100000</v>
      </c>
      <c r="AL168" s="71"/>
      <c r="AM168" s="71">
        <f t="shared" si="47"/>
        <v>100000</v>
      </c>
      <c r="AN168" s="71">
        <v>95309.12</v>
      </c>
      <c r="AO168" s="71">
        <f t="shared" si="48"/>
        <v>4690.880000000005</v>
      </c>
    </row>
    <row r="169" spans="1:41" ht="15.75" hidden="1">
      <c r="A169" s="43" t="s">
        <v>257</v>
      </c>
      <c r="B169" s="44" t="s">
        <v>7</v>
      </c>
      <c r="C169" s="44" t="s">
        <v>47</v>
      </c>
      <c r="D169" s="44" t="s">
        <v>52</v>
      </c>
      <c r="E169" s="44"/>
      <c r="F169" s="44"/>
      <c r="G169" s="44"/>
      <c r="H169" s="44"/>
      <c r="I169" s="44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>
        <f aca="true" t="shared" si="63" ref="Y169:AG169">Y170+Y172+Y177</f>
        <v>2756710.62</v>
      </c>
      <c r="Z169" s="46">
        <f t="shared" si="63"/>
        <v>935468.11</v>
      </c>
      <c r="AA169" s="46">
        <f t="shared" si="63"/>
        <v>266088.11</v>
      </c>
      <c r="AB169" s="46">
        <f t="shared" si="63"/>
        <v>916088.11</v>
      </c>
      <c r="AC169" s="46">
        <f t="shared" si="63"/>
        <v>639066.29</v>
      </c>
      <c r="AD169" s="46">
        <f t="shared" si="63"/>
        <v>0</v>
      </c>
      <c r="AE169" s="46">
        <f t="shared" si="63"/>
        <v>2756710.62</v>
      </c>
      <c r="AF169" s="46">
        <f t="shared" si="63"/>
        <v>300000</v>
      </c>
      <c r="AG169" s="46">
        <f t="shared" si="63"/>
        <v>3056710.62</v>
      </c>
      <c r="AH169" s="46">
        <f>AH170+AH172+AH177</f>
        <v>0</v>
      </c>
      <c r="AI169" s="46">
        <f>AI170+AI172+AI177</f>
        <v>3056710.62</v>
      </c>
      <c r="AJ169" s="46">
        <f>AJ170+AJ172+AJ177</f>
        <v>-893735.15</v>
      </c>
      <c r="AK169" s="46">
        <f>AK170+AK172+AK177+AK184</f>
        <v>2162975.4699999997</v>
      </c>
      <c r="AL169" s="46">
        <f>AL170+AL172+AL177+AL184</f>
        <v>166515.5</v>
      </c>
      <c r="AM169" s="46">
        <f>AM170+AM172+AM177+AM184</f>
        <v>2329490.9699999997</v>
      </c>
      <c r="AN169" s="46">
        <f>AN170+AN172+AN177+AN184</f>
        <v>2026379.54</v>
      </c>
      <c r="AO169" s="74">
        <f>AO170+AO172+AO177+AO184</f>
        <v>303111.4299999999</v>
      </c>
    </row>
    <row r="170" spans="1:41" ht="12.75" customHeight="1" hidden="1">
      <c r="A170" s="43" t="s">
        <v>258</v>
      </c>
      <c r="B170" s="44" t="s">
        <v>7</v>
      </c>
      <c r="C170" s="44" t="s">
        <v>47</v>
      </c>
      <c r="D170" s="44" t="s">
        <v>52</v>
      </c>
      <c r="E170" s="44" t="s">
        <v>181</v>
      </c>
      <c r="F170" s="44"/>
      <c r="G170" s="44"/>
      <c r="H170" s="44"/>
      <c r="I170" s="44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>
        <f aca="true" t="shared" si="64" ref="Y170:AO170">Y171</f>
        <v>992358.1799999999</v>
      </c>
      <c r="Z170" s="46">
        <f t="shared" si="64"/>
        <v>350000</v>
      </c>
      <c r="AA170" s="46">
        <f t="shared" si="64"/>
        <v>0</v>
      </c>
      <c r="AB170" s="46">
        <f t="shared" si="64"/>
        <v>500000</v>
      </c>
      <c r="AC170" s="46">
        <f t="shared" si="64"/>
        <v>142358.18</v>
      </c>
      <c r="AD170" s="46">
        <f t="shared" si="64"/>
        <v>0</v>
      </c>
      <c r="AE170" s="46">
        <f t="shared" si="64"/>
        <v>992358.1799999999</v>
      </c>
      <c r="AF170" s="46">
        <f t="shared" si="64"/>
        <v>300000</v>
      </c>
      <c r="AG170" s="46">
        <f t="shared" si="64"/>
        <v>1292358.18</v>
      </c>
      <c r="AH170" s="46">
        <f t="shared" si="64"/>
        <v>0</v>
      </c>
      <c r="AI170" s="46">
        <f t="shared" si="64"/>
        <v>1292358.18</v>
      </c>
      <c r="AJ170" s="46">
        <f t="shared" si="64"/>
        <v>-400000</v>
      </c>
      <c r="AK170" s="46">
        <f t="shared" si="64"/>
        <v>892358.1799999999</v>
      </c>
      <c r="AL170" s="46">
        <f t="shared" si="64"/>
        <v>10515.5</v>
      </c>
      <c r="AM170" s="46">
        <f t="shared" si="64"/>
        <v>902873.6799999999</v>
      </c>
      <c r="AN170" s="46">
        <f t="shared" si="64"/>
        <v>602873.68</v>
      </c>
      <c r="AO170" s="74">
        <f t="shared" si="64"/>
        <v>299999.9999999999</v>
      </c>
    </row>
    <row r="171" spans="1:41" ht="15.75" hidden="1">
      <c r="A171" s="43" t="s">
        <v>154</v>
      </c>
      <c r="B171" s="44" t="s">
        <v>7</v>
      </c>
      <c r="C171" s="44" t="s">
        <v>47</v>
      </c>
      <c r="D171" s="44" t="s">
        <v>52</v>
      </c>
      <c r="E171" s="44" t="s">
        <v>181</v>
      </c>
      <c r="F171" s="44" t="s">
        <v>92</v>
      </c>
      <c r="G171" s="44" t="s">
        <v>22</v>
      </c>
      <c r="H171" s="44" t="s">
        <v>67</v>
      </c>
      <c r="I171" s="44"/>
      <c r="J171" s="46"/>
      <c r="K171" s="46"/>
      <c r="L171" s="46"/>
      <c r="M171" s="46"/>
      <c r="N171" s="46"/>
      <c r="O171" s="46"/>
      <c r="P171" s="46">
        <v>1650000</v>
      </c>
      <c r="Q171" s="46">
        <v>500000</v>
      </c>
      <c r="R171" s="46">
        <v>500000</v>
      </c>
      <c r="S171" s="46"/>
      <c r="T171" s="46"/>
      <c r="U171" s="46"/>
      <c r="V171" s="46">
        <v>1650000</v>
      </c>
      <c r="W171" s="46">
        <v>500000</v>
      </c>
      <c r="X171" s="46">
        <v>500000</v>
      </c>
      <c r="Y171" s="46">
        <f>SUM(Z171:AC171)</f>
        <v>992358.1799999999</v>
      </c>
      <c r="Z171" s="71">
        <v>350000</v>
      </c>
      <c r="AA171" s="71"/>
      <c r="AB171" s="71">
        <v>500000</v>
      </c>
      <c r="AC171" s="71">
        <v>142358.18</v>
      </c>
      <c r="AD171" s="71"/>
      <c r="AE171" s="72">
        <f>Y171+AD171</f>
        <v>992358.1799999999</v>
      </c>
      <c r="AF171" s="70">
        <v>300000</v>
      </c>
      <c r="AG171" s="70">
        <f t="shared" si="59"/>
        <v>1292358.18</v>
      </c>
      <c r="AH171" s="70"/>
      <c r="AI171" s="71">
        <f t="shared" si="58"/>
        <v>1292358.18</v>
      </c>
      <c r="AJ171" s="71">
        <v>-400000</v>
      </c>
      <c r="AK171" s="71">
        <f t="shared" si="54"/>
        <v>892358.1799999999</v>
      </c>
      <c r="AL171" s="71">
        <v>10515.5</v>
      </c>
      <c r="AM171" s="71">
        <f t="shared" si="47"/>
        <v>902873.6799999999</v>
      </c>
      <c r="AN171" s="71">
        <v>602873.68</v>
      </c>
      <c r="AO171" s="71">
        <f t="shared" si="48"/>
        <v>299999.9999999999</v>
      </c>
    </row>
    <row r="172" spans="1:41" ht="15.75" hidden="1">
      <c r="A172" s="43" t="s">
        <v>230</v>
      </c>
      <c r="B172" s="44" t="s">
        <v>7</v>
      </c>
      <c r="C172" s="44" t="s">
        <v>47</v>
      </c>
      <c r="D172" s="44" t="s">
        <v>52</v>
      </c>
      <c r="E172" s="44" t="s">
        <v>182</v>
      </c>
      <c r="F172" s="44"/>
      <c r="G172" s="44"/>
      <c r="H172" s="44"/>
      <c r="I172" s="44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80">
        <f>SUM(Y173:Y176)</f>
        <v>1064352.44</v>
      </c>
      <c r="Z172" s="80">
        <f aca="true" t="shared" si="65" ref="Z172:AO172">SUM(Z173:Z176)</f>
        <v>445468.11</v>
      </c>
      <c r="AA172" s="80">
        <f t="shared" si="65"/>
        <v>266088.11</v>
      </c>
      <c r="AB172" s="80">
        <f t="shared" si="65"/>
        <v>266088.11</v>
      </c>
      <c r="AC172" s="80">
        <f t="shared" si="65"/>
        <v>86708.11</v>
      </c>
      <c r="AD172" s="80">
        <f t="shared" si="65"/>
        <v>0</v>
      </c>
      <c r="AE172" s="80">
        <f t="shared" si="65"/>
        <v>1064352.44</v>
      </c>
      <c r="AF172" s="80">
        <f t="shared" si="65"/>
        <v>0</v>
      </c>
      <c r="AG172" s="80">
        <f t="shared" si="65"/>
        <v>1064352.44</v>
      </c>
      <c r="AH172" s="80">
        <f t="shared" si="65"/>
        <v>0</v>
      </c>
      <c r="AI172" s="80">
        <f t="shared" si="65"/>
        <v>1064352.44</v>
      </c>
      <c r="AJ172" s="80">
        <f t="shared" si="65"/>
        <v>-493735.15</v>
      </c>
      <c r="AK172" s="80">
        <f t="shared" si="65"/>
        <v>570617.29</v>
      </c>
      <c r="AL172" s="80">
        <f t="shared" si="65"/>
        <v>3000</v>
      </c>
      <c r="AM172" s="80">
        <f t="shared" si="65"/>
        <v>573617.29</v>
      </c>
      <c r="AN172" s="80">
        <f t="shared" si="65"/>
        <v>570507.23</v>
      </c>
      <c r="AO172" s="79">
        <f t="shared" si="65"/>
        <v>3110.0599999999977</v>
      </c>
    </row>
    <row r="173" spans="1:41" ht="15.75" hidden="1">
      <c r="A173" s="43" t="s">
        <v>8</v>
      </c>
      <c r="B173" s="44" t="s">
        <v>7</v>
      </c>
      <c r="C173" s="44" t="s">
        <v>47</v>
      </c>
      <c r="D173" s="44" t="s">
        <v>52</v>
      </c>
      <c r="E173" s="44" t="s">
        <v>182</v>
      </c>
      <c r="F173" s="44" t="s">
        <v>90</v>
      </c>
      <c r="G173" s="44" t="s">
        <v>17</v>
      </c>
      <c r="H173" s="44"/>
      <c r="I173" s="44"/>
      <c r="J173" s="46"/>
      <c r="K173" s="46"/>
      <c r="L173" s="46"/>
      <c r="M173" s="46"/>
      <c r="N173" s="46"/>
      <c r="O173" s="46"/>
      <c r="P173" s="46">
        <v>691250</v>
      </c>
      <c r="Q173" s="46">
        <v>691250</v>
      </c>
      <c r="R173" s="46">
        <v>691250</v>
      </c>
      <c r="S173" s="46"/>
      <c r="T173" s="46"/>
      <c r="U173" s="46"/>
      <c r="V173" s="46">
        <v>691250</v>
      </c>
      <c r="W173" s="46">
        <v>691250</v>
      </c>
      <c r="X173" s="46">
        <v>691250</v>
      </c>
      <c r="Y173" s="80">
        <f>SUM(Z173:AC173)</f>
        <v>811244.24</v>
      </c>
      <c r="Z173" s="70">
        <v>340811.06</v>
      </c>
      <c r="AA173" s="70">
        <v>202811.06</v>
      </c>
      <c r="AB173" s="70">
        <v>202811.06</v>
      </c>
      <c r="AC173" s="70">
        <v>64811.06</v>
      </c>
      <c r="AD173" s="71">
        <v>-437822.12</v>
      </c>
      <c r="AE173" s="72">
        <f>Y173+AD173</f>
        <v>373422.12</v>
      </c>
      <c r="AF173" s="70"/>
      <c r="AG173" s="70">
        <f t="shared" si="59"/>
        <v>373422.12</v>
      </c>
      <c r="AH173" s="70"/>
      <c r="AI173" s="71">
        <f t="shared" si="58"/>
        <v>373422.12</v>
      </c>
      <c r="AJ173" s="71"/>
      <c r="AK173" s="71">
        <f t="shared" si="54"/>
        <v>373422.12</v>
      </c>
      <c r="AL173" s="71"/>
      <c r="AM173" s="71">
        <f t="shared" si="47"/>
        <v>373422.12</v>
      </c>
      <c r="AN173" s="71">
        <v>373312.06</v>
      </c>
      <c r="AO173" s="71">
        <f t="shared" si="48"/>
        <v>110.05999999999767</v>
      </c>
    </row>
    <row r="174" spans="1:41" ht="15.75" hidden="1">
      <c r="A174" s="43" t="s">
        <v>43</v>
      </c>
      <c r="B174" s="44" t="s">
        <v>7</v>
      </c>
      <c r="C174" s="44" t="s">
        <v>47</v>
      </c>
      <c r="D174" s="44" t="s">
        <v>52</v>
      </c>
      <c r="E174" s="44" t="s">
        <v>182</v>
      </c>
      <c r="F174" s="44" t="s">
        <v>90</v>
      </c>
      <c r="G174" s="44" t="s">
        <v>18</v>
      </c>
      <c r="H174" s="44"/>
      <c r="I174" s="44"/>
      <c r="J174" s="46"/>
      <c r="K174" s="46"/>
      <c r="L174" s="46"/>
      <c r="M174" s="46"/>
      <c r="N174" s="46"/>
      <c r="O174" s="46"/>
      <c r="P174" s="46">
        <v>208757.5</v>
      </c>
      <c r="Q174" s="46">
        <v>208757.5</v>
      </c>
      <c r="R174" s="46">
        <v>208757.5</v>
      </c>
      <c r="S174" s="46"/>
      <c r="T174" s="46"/>
      <c r="U174" s="46"/>
      <c r="V174" s="46">
        <v>208757.5</v>
      </c>
      <c r="W174" s="46">
        <v>208757.5</v>
      </c>
      <c r="X174" s="46">
        <v>208757.5</v>
      </c>
      <c r="Y174" s="80">
        <f>SUM(Z174:AC174)</f>
        <v>243615.76</v>
      </c>
      <c r="Z174" s="70">
        <v>101248.94</v>
      </c>
      <c r="AA174" s="70">
        <v>61248.94</v>
      </c>
      <c r="AB174" s="70">
        <v>61248.94</v>
      </c>
      <c r="AC174" s="70">
        <v>19868.94</v>
      </c>
      <c r="AD174" s="71">
        <v>-147117.88</v>
      </c>
      <c r="AE174" s="72">
        <f>Y174+AD174</f>
        <v>96497.88</v>
      </c>
      <c r="AF174" s="70"/>
      <c r="AG174" s="70">
        <f t="shared" si="59"/>
        <v>96497.88</v>
      </c>
      <c r="AH174" s="70"/>
      <c r="AI174" s="71">
        <f t="shared" si="58"/>
        <v>96497.88</v>
      </c>
      <c r="AJ174" s="71"/>
      <c r="AK174" s="71">
        <f t="shared" si="54"/>
        <v>96497.88</v>
      </c>
      <c r="AL174" s="71"/>
      <c r="AM174" s="71">
        <f t="shared" si="47"/>
        <v>96497.88</v>
      </c>
      <c r="AN174" s="71">
        <v>96497.88</v>
      </c>
      <c r="AO174" s="71">
        <f t="shared" si="48"/>
        <v>0</v>
      </c>
    </row>
    <row r="175" spans="1:41" ht="15.75" hidden="1">
      <c r="A175" s="43" t="s">
        <v>282</v>
      </c>
      <c r="B175" s="44" t="s">
        <v>7</v>
      </c>
      <c r="C175" s="44" t="s">
        <v>47</v>
      </c>
      <c r="D175" s="44" t="s">
        <v>52</v>
      </c>
      <c r="E175" s="44" t="s">
        <v>182</v>
      </c>
      <c r="F175" s="44" t="s">
        <v>92</v>
      </c>
      <c r="G175" s="44" t="s">
        <v>22</v>
      </c>
      <c r="H175" s="44" t="s">
        <v>67</v>
      </c>
      <c r="I175" s="44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80">
        <f>SUM(Z175:AC175)</f>
        <v>9492.44</v>
      </c>
      <c r="Z175" s="70">
        <v>3408.11</v>
      </c>
      <c r="AA175" s="70">
        <v>2028.11</v>
      </c>
      <c r="AB175" s="70">
        <v>2028.11</v>
      </c>
      <c r="AC175" s="70">
        <v>2028.11</v>
      </c>
      <c r="AD175" s="71"/>
      <c r="AE175" s="72">
        <f>Y175+AD175</f>
        <v>9492.44</v>
      </c>
      <c r="AF175" s="70"/>
      <c r="AG175" s="70">
        <f t="shared" si="59"/>
        <v>9492.44</v>
      </c>
      <c r="AH175" s="70"/>
      <c r="AI175" s="71">
        <f t="shared" si="58"/>
        <v>9492.44</v>
      </c>
      <c r="AJ175" s="71">
        <v>-8507.7</v>
      </c>
      <c r="AK175" s="71">
        <f t="shared" si="54"/>
        <v>984.7399999999998</v>
      </c>
      <c r="AL175" s="71">
        <v>3000</v>
      </c>
      <c r="AM175" s="71">
        <f t="shared" si="47"/>
        <v>3984.74</v>
      </c>
      <c r="AN175" s="71">
        <v>984.74</v>
      </c>
      <c r="AO175" s="71">
        <f t="shared" si="48"/>
        <v>3000</v>
      </c>
    </row>
    <row r="176" spans="1:41" ht="15.75" hidden="1">
      <c r="A176" s="43" t="s">
        <v>14</v>
      </c>
      <c r="B176" s="44" t="s">
        <v>7</v>
      </c>
      <c r="C176" s="44" t="s">
        <v>47</v>
      </c>
      <c r="D176" s="44" t="s">
        <v>52</v>
      </c>
      <c r="E176" s="44" t="s">
        <v>182</v>
      </c>
      <c r="F176" s="44" t="s">
        <v>92</v>
      </c>
      <c r="G176" s="44" t="s">
        <v>27</v>
      </c>
      <c r="H176" s="44" t="s">
        <v>88</v>
      </c>
      <c r="I176" s="44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80"/>
      <c r="Z176" s="70"/>
      <c r="AA176" s="70"/>
      <c r="AB176" s="70"/>
      <c r="AC176" s="70"/>
      <c r="AD176" s="71">
        <v>584940</v>
      </c>
      <c r="AE176" s="72">
        <f>Y176+AD176</f>
        <v>584940</v>
      </c>
      <c r="AF176" s="70"/>
      <c r="AG176" s="70">
        <f t="shared" si="59"/>
        <v>584940</v>
      </c>
      <c r="AH176" s="70"/>
      <c r="AI176" s="71">
        <f t="shared" si="58"/>
        <v>584940</v>
      </c>
      <c r="AJ176" s="71">
        <v>-485227.45</v>
      </c>
      <c r="AK176" s="71">
        <f t="shared" si="54"/>
        <v>99712.54999999999</v>
      </c>
      <c r="AL176" s="71"/>
      <c r="AM176" s="71">
        <f t="shared" si="47"/>
        <v>99712.54999999999</v>
      </c>
      <c r="AN176" s="71">
        <v>99712.55</v>
      </c>
      <c r="AO176" s="71">
        <f t="shared" si="48"/>
        <v>0</v>
      </c>
    </row>
    <row r="177" spans="1:41" ht="31.5" hidden="1">
      <c r="A177" s="43" t="s">
        <v>231</v>
      </c>
      <c r="B177" s="44" t="s">
        <v>7</v>
      </c>
      <c r="C177" s="44" t="s">
        <v>47</v>
      </c>
      <c r="D177" s="44" t="s">
        <v>52</v>
      </c>
      <c r="E177" s="44" t="s">
        <v>183</v>
      </c>
      <c r="F177" s="44"/>
      <c r="G177" s="44"/>
      <c r="H177" s="44"/>
      <c r="I177" s="44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80">
        <f>SUM(Y178:Y184)</f>
        <v>700000</v>
      </c>
      <c r="Z177" s="80">
        <f>SUM(Z178:Z184)</f>
        <v>140000</v>
      </c>
      <c r="AA177" s="80">
        <f>SUM(AA178:AA184)</f>
        <v>0</v>
      </c>
      <c r="AB177" s="80">
        <f>SUM(AB178:AB184)</f>
        <v>150000</v>
      </c>
      <c r="AC177" s="80">
        <f>SUM(AC178:AC184)</f>
        <v>410000</v>
      </c>
      <c r="AD177" s="80"/>
      <c r="AE177" s="72">
        <f aca="true" t="shared" si="66" ref="AE177:AJ177">SUM(AE178:AE184)</f>
        <v>700000</v>
      </c>
      <c r="AF177" s="72">
        <f t="shared" si="66"/>
        <v>0</v>
      </c>
      <c r="AG177" s="72">
        <f t="shared" si="66"/>
        <v>700000</v>
      </c>
      <c r="AH177" s="72">
        <f t="shared" si="66"/>
        <v>0</v>
      </c>
      <c r="AI177" s="72">
        <f t="shared" si="66"/>
        <v>700000</v>
      </c>
      <c r="AJ177" s="72">
        <f t="shared" si="66"/>
        <v>0</v>
      </c>
      <c r="AK177" s="72">
        <f>SUM(AK178:AK182)</f>
        <v>700000</v>
      </c>
      <c r="AL177" s="72">
        <f>SUM(AL178:AL182)</f>
        <v>3000</v>
      </c>
      <c r="AM177" s="72">
        <f>SUM(AM178:AM182)</f>
        <v>703000</v>
      </c>
      <c r="AN177" s="72">
        <f>SUM(AN178:AN182)</f>
        <v>702998.63</v>
      </c>
      <c r="AO177" s="77">
        <f>SUM(AO178:AO182)</f>
        <v>1.3700000000008004</v>
      </c>
    </row>
    <row r="178" spans="1:41" ht="15.75" hidden="1">
      <c r="A178" s="43" t="s">
        <v>10</v>
      </c>
      <c r="B178" s="44" t="s">
        <v>7</v>
      </c>
      <c r="C178" s="44" t="s">
        <v>47</v>
      </c>
      <c r="D178" s="44" t="s">
        <v>52</v>
      </c>
      <c r="E178" s="44" t="s">
        <v>183</v>
      </c>
      <c r="F178" s="44" t="s">
        <v>92</v>
      </c>
      <c r="G178" s="44" t="s">
        <v>21</v>
      </c>
      <c r="H178" s="44" t="s">
        <v>70</v>
      </c>
      <c r="I178" s="44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80">
        <f>SUM(Z178:AC178)</f>
        <v>30000</v>
      </c>
      <c r="Z178" s="80">
        <v>30000</v>
      </c>
      <c r="AA178" s="80"/>
      <c r="AB178" s="80"/>
      <c r="AC178" s="80"/>
      <c r="AD178" s="71"/>
      <c r="AE178" s="72">
        <f>Y178+AD178</f>
        <v>30000</v>
      </c>
      <c r="AF178" s="70"/>
      <c r="AG178" s="70">
        <f t="shared" si="59"/>
        <v>30000</v>
      </c>
      <c r="AH178" s="70"/>
      <c r="AI178" s="71">
        <f t="shared" si="58"/>
        <v>30000</v>
      </c>
      <c r="AJ178" s="71"/>
      <c r="AK178" s="71">
        <f t="shared" si="54"/>
        <v>30000</v>
      </c>
      <c r="AL178" s="71">
        <v>-9000</v>
      </c>
      <c r="AM178" s="71">
        <f t="shared" si="47"/>
        <v>21000</v>
      </c>
      <c r="AN178" s="71">
        <v>21000</v>
      </c>
      <c r="AO178" s="71">
        <f t="shared" si="48"/>
        <v>0</v>
      </c>
    </row>
    <row r="179" spans="1:41" ht="15.75" hidden="1">
      <c r="A179" s="81" t="s">
        <v>46</v>
      </c>
      <c r="B179" s="82" t="s">
        <v>7</v>
      </c>
      <c r="C179" s="82" t="s">
        <v>47</v>
      </c>
      <c r="D179" s="82" t="s">
        <v>52</v>
      </c>
      <c r="E179" s="82" t="s">
        <v>183</v>
      </c>
      <c r="F179" s="82" t="s">
        <v>92</v>
      </c>
      <c r="G179" s="82" t="s">
        <v>22</v>
      </c>
      <c r="H179" s="82" t="s">
        <v>184</v>
      </c>
      <c r="I179" s="82"/>
      <c r="J179" s="80"/>
      <c r="K179" s="80"/>
      <c r="L179" s="80"/>
      <c r="M179" s="80"/>
      <c r="N179" s="80"/>
      <c r="O179" s="80"/>
      <c r="P179" s="80">
        <v>250000</v>
      </c>
      <c r="Q179" s="80">
        <v>250000</v>
      </c>
      <c r="R179" s="80">
        <v>250000</v>
      </c>
      <c r="S179" s="80"/>
      <c r="T179" s="80"/>
      <c r="U179" s="80"/>
      <c r="V179" s="80">
        <v>250000</v>
      </c>
      <c r="W179" s="80">
        <v>250000</v>
      </c>
      <c r="X179" s="80">
        <v>250000</v>
      </c>
      <c r="Y179" s="80">
        <f>SUM(Z179:AC179)</f>
        <v>150000</v>
      </c>
      <c r="Z179" s="70">
        <v>60000</v>
      </c>
      <c r="AA179" s="70"/>
      <c r="AB179" s="70">
        <v>90000</v>
      </c>
      <c r="AC179" s="70"/>
      <c r="AD179" s="71"/>
      <c r="AE179" s="72">
        <f>Y179+AD179</f>
        <v>150000</v>
      </c>
      <c r="AF179" s="70"/>
      <c r="AG179" s="70">
        <f t="shared" si="59"/>
        <v>150000</v>
      </c>
      <c r="AH179" s="70"/>
      <c r="AI179" s="71">
        <f t="shared" si="58"/>
        <v>150000</v>
      </c>
      <c r="AJ179" s="71"/>
      <c r="AK179" s="71">
        <f t="shared" si="54"/>
        <v>150000</v>
      </c>
      <c r="AL179" s="71">
        <v>-60000</v>
      </c>
      <c r="AM179" s="71">
        <f t="shared" si="47"/>
        <v>90000</v>
      </c>
      <c r="AN179" s="71">
        <v>90000</v>
      </c>
      <c r="AO179" s="71">
        <f t="shared" si="48"/>
        <v>0</v>
      </c>
    </row>
    <row r="180" spans="1:41" ht="15.75" hidden="1">
      <c r="A180" s="81" t="s">
        <v>46</v>
      </c>
      <c r="B180" s="82" t="s">
        <v>7</v>
      </c>
      <c r="C180" s="82" t="s">
        <v>47</v>
      </c>
      <c r="D180" s="82" t="s">
        <v>52</v>
      </c>
      <c r="E180" s="82" t="s">
        <v>183</v>
      </c>
      <c r="F180" s="82" t="s">
        <v>92</v>
      </c>
      <c r="G180" s="82" t="s">
        <v>22</v>
      </c>
      <c r="H180" s="82" t="s">
        <v>67</v>
      </c>
      <c r="I180" s="82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>
        <f>SUM(Z180:AC180)</f>
        <v>70000</v>
      </c>
      <c r="Z180" s="70">
        <v>10000</v>
      </c>
      <c r="AA180" s="70"/>
      <c r="AB180" s="70">
        <v>60000</v>
      </c>
      <c r="AC180" s="70"/>
      <c r="AD180" s="71"/>
      <c r="AE180" s="72">
        <f>Y180+AD180</f>
        <v>70000</v>
      </c>
      <c r="AF180" s="70"/>
      <c r="AG180" s="70">
        <f t="shared" si="59"/>
        <v>70000</v>
      </c>
      <c r="AH180" s="70"/>
      <c r="AI180" s="71">
        <f t="shared" si="58"/>
        <v>70000</v>
      </c>
      <c r="AJ180" s="71"/>
      <c r="AK180" s="71">
        <f t="shared" si="54"/>
        <v>70000</v>
      </c>
      <c r="AL180" s="71">
        <v>-55600</v>
      </c>
      <c r="AM180" s="71">
        <f t="shared" si="47"/>
        <v>14400</v>
      </c>
      <c r="AN180" s="71">
        <v>14398.63</v>
      </c>
      <c r="AO180" s="71">
        <f t="shared" si="48"/>
        <v>1.3700000000008004</v>
      </c>
    </row>
    <row r="181" spans="1:41" ht="15.75" hidden="1">
      <c r="A181" s="81" t="s">
        <v>154</v>
      </c>
      <c r="B181" s="82" t="s">
        <v>7</v>
      </c>
      <c r="C181" s="82" t="s">
        <v>47</v>
      </c>
      <c r="D181" s="82" t="s">
        <v>52</v>
      </c>
      <c r="E181" s="82" t="s">
        <v>183</v>
      </c>
      <c r="F181" s="82" t="s">
        <v>92</v>
      </c>
      <c r="G181" s="82" t="s">
        <v>27</v>
      </c>
      <c r="H181" s="82" t="s">
        <v>225</v>
      </c>
      <c r="I181" s="82"/>
      <c r="J181" s="80"/>
      <c r="K181" s="80"/>
      <c r="L181" s="80"/>
      <c r="M181" s="80"/>
      <c r="N181" s="80"/>
      <c r="O181" s="80"/>
      <c r="P181" s="80">
        <v>430000</v>
      </c>
      <c r="Q181" s="80">
        <v>430000</v>
      </c>
      <c r="R181" s="80">
        <v>430000</v>
      </c>
      <c r="S181" s="80"/>
      <c r="T181" s="80"/>
      <c r="U181" s="80"/>
      <c r="V181" s="80">
        <v>430000</v>
      </c>
      <c r="W181" s="80">
        <v>430000</v>
      </c>
      <c r="X181" s="80">
        <v>430000</v>
      </c>
      <c r="Y181" s="80">
        <f>SUM(Z181:AC181)</f>
        <v>410000</v>
      </c>
      <c r="Z181" s="70"/>
      <c r="AA181" s="70"/>
      <c r="AB181" s="70"/>
      <c r="AC181" s="70">
        <v>410000</v>
      </c>
      <c r="AD181" s="71"/>
      <c r="AE181" s="72">
        <f>Y181+AD181</f>
        <v>410000</v>
      </c>
      <c r="AF181" s="70"/>
      <c r="AG181" s="70">
        <f t="shared" si="59"/>
        <v>410000</v>
      </c>
      <c r="AH181" s="70"/>
      <c r="AI181" s="71">
        <f t="shared" si="58"/>
        <v>410000</v>
      </c>
      <c r="AJ181" s="71"/>
      <c r="AK181" s="71">
        <f t="shared" si="54"/>
        <v>410000</v>
      </c>
      <c r="AL181" s="71">
        <v>80000</v>
      </c>
      <c r="AM181" s="71">
        <f t="shared" si="47"/>
        <v>490000</v>
      </c>
      <c r="AN181" s="71">
        <v>490000</v>
      </c>
      <c r="AO181" s="71">
        <f t="shared" si="48"/>
        <v>0</v>
      </c>
    </row>
    <row r="182" spans="1:41" ht="15.75" hidden="1">
      <c r="A182" s="81" t="s">
        <v>46</v>
      </c>
      <c r="B182" s="82" t="s">
        <v>7</v>
      </c>
      <c r="C182" s="82" t="s">
        <v>47</v>
      </c>
      <c r="D182" s="82" t="s">
        <v>52</v>
      </c>
      <c r="E182" s="82" t="s">
        <v>183</v>
      </c>
      <c r="F182" s="82" t="s">
        <v>92</v>
      </c>
      <c r="G182" s="82" t="s">
        <v>27</v>
      </c>
      <c r="H182" s="82" t="s">
        <v>83</v>
      </c>
      <c r="I182" s="82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>
        <f>SUM(Z182:AC182)</f>
        <v>40000</v>
      </c>
      <c r="Z182" s="70">
        <v>40000</v>
      </c>
      <c r="AA182" s="70"/>
      <c r="AB182" s="70"/>
      <c r="AC182" s="70"/>
      <c r="AD182" s="71"/>
      <c r="AE182" s="72">
        <f>Y182+AD182</f>
        <v>40000</v>
      </c>
      <c r="AF182" s="70"/>
      <c r="AG182" s="70">
        <f>AE182+AF182</f>
        <v>40000</v>
      </c>
      <c r="AH182" s="70"/>
      <c r="AI182" s="71">
        <f>AG182+AH182</f>
        <v>40000</v>
      </c>
      <c r="AJ182" s="71"/>
      <c r="AK182" s="71">
        <f>AI182+AJ182</f>
        <v>40000</v>
      </c>
      <c r="AL182" s="71">
        <v>47600</v>
      </c>
      <c r="AM182" s="71">
        <f>AK182+AL182</f>
        <v>87600</v>
      </c>
      <c r="AN182" s="71">
        <v>87600</v>
      </c>
      <c r="AO182" s="71">
        <f t="shared" si="48"/>
        <v>0</v>
      </c>
    </row>
    <row r="183" spans="1:41" s="41" customFormat="1" ht="31.5" hidden="1">
      <c r="A183" s="81" t="s">
        <v>383</v>
      </c>
      <c r="B183" s="82" t="s">
        <v>7</v>
      </c>
      <c r="C183" s="82" t="s">
        <v>47</v>
      </c>
      <c r="D183" s="82" t="s">
        <v>52</v>
      </c>
      <c r="E183" s="82" t="s">
        <v>378</v>
      </c>
      <c r="F183" s="82"/>
      <c r="G183" s="82"/>
      <c r="H183" s="82"/>
      <c r="I183" s="82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70"/>
      <c r="AA183" s="70"/>
      <c r="AB183" s="70"/>
      <c r="AC183" s="70"/>
      <c r="AD183" s="71"/>
      <c r="AE183" s="72"/>
      <c r="AF183" s="70"/>
      <c r="AG183" s="70"/>
      <c r="AH183" s="70"/>
      <c r="AI183" s="71"/>
      <c r="AJ183" s="71"/>
      <c r="AK183" s="71">
        <f>AK184</f>
        <v>0</v>
      </c>
      <c r="AL183" s="71">
        <f>AL184</f>
        <v>150000</v>
      </c>
      <c r="AM183" s="71">
        <f>AM184</f>
        <v>150000</v>
      </c>
      <c r="AN183" s="71">
        <f>AN184</f>
        <v>150000</v>
      </c>
      <c r="AO183" s="78">
        <f>AO184</f>
        <v>0</v>
      </c>
    </row>
    <row r="184" spans="1:41" ht="15.75" hidden="1">
      <c r="A184" s="81" t="s">
        <v>14</v>
      </c>
      <c r="B184" s="82" t="s">
        <v>7</v>
      </c>
      <c r="C184" s="82" t="s">
        <v>47</v>
      </c>
      <c r="D184" s="82" t="s">
        <v>52</v>
      </c>
      <c r="E184" s="82" t="s">
        <v>378</v>
      </c>
      <c r="F184" s="82" t="s">
        <v>92</v>
      </c>
      <c r="G184" s="82" t="s">
        <v>27</v>
      </c>
      <c r="H184" s="82" t="s">
        <v>224</v>
      </c>
      <c r="I184" s="82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70"/>
      <c r="AA184" s="70"/>
      <c r="AB184" s="70"/>
      <c r="AC184" s="70"/>
      <c r="AD184" s="71"/>
      <c r="AE184" s="72"/>
      <c r="AF184" s="70"/>
      <c r="AG184" s="70"/>
      <c r="AH184" s="70"/>
      <c r="AI184" s="71"/>
      <c r="AJ184" s="71"/>
      <c r="AK184" s="71"/>
      <c r="AL184" s="71">
        <v>150000</v>
      </c>
      <c r="AM184" s="71">
        <f>AK184+AL184</f>
        <v>150000</v>
      </c>
      <c r="AN184" s="71">
        <v>150000</v>
      </c>
      <c r="AO184" s="71">
        <f t="shared" si="48"/>
        <v>0</v>
      </c>
    </row>
    <row r="185" spans="1:41" ht="15.75">
      <c r="A185" s="81" t="s">
        <v>208</v>
      </c>
      <c r="B185" s="82" t="s">
        <v>7</v>
      </c>
      <c r="C185" s="82" t="s">
        <v>53</v>
      </c>
      <c r="D185" s="82" t="s">
        <v>206</v>
      </c>
      <c r="E185" s="82"/>
      <c r="F185" s="82"/>
      <c r="G185" s="82"/>
      <c r="H185" s="82"/>
      <c r="I185" s="82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>
        <f aca="true" t="shared" si="67" ref="Y185:AM185">Y186+Y198</f>
        <v>18407013.97</v>
      </c>
      <c r="Z185" s="80">
        <f t="shared" si="67"/>
        <v>4843195.98</v>
      </c>
      <c r="AA185" s="80">
        <f t="shared" si="67"/>
        <v>4180480.7</v>
      </c>
      <c r="AB185" s="80">
        <f t="shared" si="67"/>
        <v>5682771.09</v>
      </c>
      <c r="AC185" s="80">
        <f t="shared" si="67"/>
        <v>3700566.2</v>
      </c>
      <c r="AD185" s="80">
        <f t="shared" si="67"/>
        <v>-2107405.25</v>
      </c>
      <c r="AE185" s="80">
        <f t="shared" si="67"/>
        <v>16299608.72</v>
      </c>
      <c r="AF185" s="80">
        <f t="shared" si="67"/>
        <v>270000</v>
      </c>
      <c r="AG185" s="80">
        <f t="shared" si="67"/>
        <v>16569608.72</v>
      </c>
      <c r="AH185" s="80">
        <f t="shared" si="67"/>
        <v>1032000</v>
      </c>
      <c r="AI185" s="80">
        <f t="shared" si="67"/>
        <v>17801608.720000003</v>
      </c>
      <c r="AJ185" s="80">
        <f t="shared" si="67"/>
        <v>7290583.35</v>
      </c>
      <c r="AK185" s="80">
        <f t="shared" si="67"/>
        <v>25092192.07</v>
      </c>
      <c r="AL185" s="80">
        <f t="shared" si="67"/>
        <v>-2213437.54</v>
      </c>
      <c r="AM185" s="80">
        <f t="shared" si="67"/>
        <v>22750754.53</v>
      </c>
      <c r="AN185" s="80">
        <f>AN186+AN198</f>
        <v>19938700.39</v>
      </c>
      <c r="AO185" s="79">
        <f>AO186+AO198</f>
        <v>2812054.139999999</v>
      </c>
    </row>
    <row r="186" spans="1:41" ht="15.75" hidden="1">
      <c r="A186" s="81" t="s">
        <v>232</v>
      </c>
      <c r="B186" s="82" t="s">
        <v>7</v>
      </c>
      <c r="C186" s="82" t="s">
        <v>53</v>
      </c>
      <c r="D186" s="82" t="s">
        <v>34</v>
      </c>
      <c r="E186" s="82"/>
      <c r="F186" s="82"/>
      <c r="G186" s="82"/>
      <c r="H186" s="82"/>
      <c r="I186" s="82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>
        <f aca="true" t="shared" si="68" ref="Y186:AH186">Y187</f>
        <v>300000</v>
      </c>
      <c r="Z186" s="80">
        <f t="shared" si="68"/>
        <v>100000</v>
      </c>
      <c r="AA186" s="80">
        <f t="shared" si="68"/>
        <v>200000</v>
      </c>
      <c r="AB186" s="80">
        <f t="shared" si="68"/>
        <v>0</v>
      </c>
      <c r="AC186" s="80">
        <f t="shared" si="68"/>
        <v>0</v>
      </c>
      <c r="AD186" s="80">
        <f t="shared" si="68"/>
        <v>492817.91</v>
      </c>
      <c r="AE186" s="80">
        <f t="shared" si="68"/>
        <v>792817.9099999999</v>
      </c>
      <c r="AF186" s="80">
        <f t="shared" si="68"/>
        <v>0</v>
      </c>
      <c r="AG186" s="80">
        <f t="shared" si="68"/>
        <v>792817.9099999999</v>
      </c>
      <c r="AH186" s="80">
        <f t="shared" si="68"/>
        <v>0</v>
      </c>
      <c r="AI186" s="80">
        <f aca="true" t="shared" si="69" ref="AI186:AO186">AI187+AI195</f>
        <v>992817.9099999999</v>
      </c>
      <c r="AJ186" s="80">
        <f t="shared" si="69"/>
        <v>3528687</v>
      </c>
      <c r="AK186" s="80">
        <f t="shared" si="69"/>
        <v>4521504.91</v>
      </c>
      <c r="AL186" s="80">
        <f t="shared" si="69"/>
        <v>-143600</v>
      </c>
      <c r="AM186" s="80">
        <f t="shared" si="69"/>
        <v>4377904.91</v>
      </c>
      <c r="AN186" s="80">
        <f t="shared" si="69"/>
        <v>3596978.33</v>
      </c>
      <c r="AO186" s="79">
        <f t="shared" si="69"/>
        <v>780926.58</v>
      </c>
    </row>
    <row r="187" spans="1:41" s="41" customFormat="1" ht="47.25" hidden="1">
      <c r="A187" s="81" t="s">
        <v>259</v>
      </c>
      <c r="B187" s="82" t="s">
        <v>7</v>
      </c>
      <c r="C187" s="82" t="s">
        <v>53</v>
      </c>
      <c r="D187" s="82" t="s">
        <v>34</v>
      </c>
      <c r="E187" s="82" t="s">
        <v>185</v>
      </c>
      <c r="F187" s="82"/>
      <c r="G187" s="82"/>
      <c r="H187" s="82"/>
      <c r="I187" s="82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>
        <f aca="true" t="shared" si="70" ref="Y187:AE187">SUM(Y188:Y194)</f>
        <v>300000</v>
      </c>
      <c r="Z187" s="80">
        <f t="shared" si="70"/>
        <v>100000</v>
      </c>
      <c r="AA187" s="80">
        <f t="shared" si="70"/>
        <v>200000</v>
      </c>
      <c r="AB187" s="80">
        <f t="shared" si="70"/>
        <v>0</v>
      </c>
      <c r="AC187" s="80">
        <f t="shared" si="70"/>
        <v>0</v>
      </c>
      <c r="AD187" s="80">
        <f t="shared" si="70"/>
        <v>492817.91</v>
      </c>
      <c r="AE187" s="80">
        <f t="shared" si="70"/>
        <v>792817.9099999999</v>
      </c>
      <c r="AF187" s="70"/>
      <c r="AG187" s="70">
        <f t="shared" si="59"/>
        <v>792817.9099999999</v>
      </c>
      <c r="AH187" s="70"/>
      <c r="AI187" s="71">
        <f aca="true" t="shared" si="71" ref="AI187:AO187">SUM(AI188:AI194)</f>
        <v>992817.9099999999</v>
      </c>
      <c r="AJ187" s="71">
        <f t="shared" si="71"/>
        <v>1616515</v>
      </c>
      <c r="AK187" s="71">
        <f t="shared" si="71"/>
        <v>2609332.91</v>
      </c>
      <c r="AL187" s="71">
        <f t="shared" si="71"/>
        <v>-143600</v>
      </c>
      <c r="AM187" s="71">
        <f t="shared" si="71"/>
        <v>2465732.91</v>
      </c>
      <c r="AN187" s="71">
        <f t="shared" si="71"/>
        <v>1684806.33</v>
      </c>
      <c r="AO187" s="78">
        <f t="shared" si="71"/>
        <v>780926.58</v>
      </c>
    </row>
    <row r="188" spans="1:41" ht="15.75" hidden="1">
      <c r="A188" s="43" t="s">
        <v>48</v>
      </c>
      <c r="B188" s="44" t="s">
        <v>7</v>
      </c>
      <c r="C188" s="44" t="s">
        <v>53</v>
      </c>
      <c r="D188" s="44" t="s">
        <v>34</v>
      </c>
      <c r="E188" s="44" t="s">
        <v>185</v>
      </c>
      <c r="F188" s="44" t="s">
        <v>92</v>
      </c>
      <c r="G188" s="44" t="s">
        <v>26</v>
      </c>
      <c r="H188" s="44" t="s">
        <v>74</v>
      </c>
      <c r="I188" s="44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>
        <f>SUM(Z188:AC188)</f>
        <v>294500</v>
      </c>
      <c r="Z188" s="71">
        <v>94500</v>
      </c>
      <c r="AA188" s="71">
        <v>200000</v>
      </c>
      <c r="AB188" s="71"/>
      <c r="AC188" s="71"/>
      <c r="AD188" s="71">
        <v>81985</v>
      </c>
      <c r="AE188" s="72">
        <f>Y188+AD188</f>
        <v>376485</v>
      </c>
      <c r="AF188" s="70"/>
      <c r="AG188" s="70">
        <f t="shared" si="59"/>
        <v>376485</v>
      </c>
      <c r="AH188" s="70"/>
      <c r="AI188" s="71">
        <f t="shared" si="58"/>
        <v>376485</v>
      </c>
      <c r="AJ188" s="71">
        <v>546515</v>
      </c>
      <c r="AK188" s="71">
        <f t="shared" si="54"/>
        <v>923000</v>
      </c>
      <c r="AL188" s="71"/>
      <c r="AM188" s="71">
        <f t="shared" si="47"/>
        <v>923000</v>
      </c>
      <c r="AN188" s="71">
        <v>796800.25</v>
      </c>
      <c r="AO188" s="71">
        <f t="shared" si="48"/>
        <v>126199.75</v>
      </c>
    </row>
    <row r="189" spans="1:41" ht="15.75" hidden="1">
      <c r="A189" s="43" t="s">
        <v>379</v>
      </c>
      <c r="B189" s="44" t="s">
        <v>7</v>
      </c>
      <c r="C189" s="44" t="s">
        <v>53</v>
      </c>
      <c r="D189" s="44" t="s">
        <v>34</v>
      </c>
      <c r="E189" s="44" t="s">
        <v>185</v>
      </c>
      <c r="F189" s="44" t="s">
        <v>92</v>
      </c>
      <c r="G189" s="44" t="s">
        <v>22</v>
      </c>
      <c r="H189" s="44" t="s">
        <v>296</v>
      </c>
      <c r="I189" s="44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71"/>
      <c r="AA189" s="71"/>
      <c r="AB189" s="71"/>
      <c r="AC189" s="71"/>
      <c r="AD189" s="71"/>
      <c r="AE189" s="72"/>
      <c r="AF189" s="70"/>
      <c r="AG189" s="70"/>
      <c r="AH189" s="70"/>
      <c r="AI189" s="71"/>
      <c r="AJ189" s="71"/>
      <c r="AK189" s="71"/>
      <c r="AL189" s="71">
        <v>576400</v>
      </c>
      <c r="AM189" s="71">
        <f t="shared" si="47"/>
        <v>576400</v>
      </c>
      <c r="AN189" s="71"/>
      <c r="AO189" s="71">
        <f t="shared" si="48"/>
        <v>576400</v>
      </c>
    </row>
    <row r="190" spans="1:41" ht="15.75" hidden="1">
      <c r="A190" s="43" t="s">
        <v>46</v>
      </c>
      <c r="B190" s="44" t="s">
        <v>7</v>
      </c>
      <c r="C190" s="44" t="s">
        <v>53</v>
      </c>
      <c r="D190" s="44" t="s">
        <v>34</v>
      </c>
      <c r="E190" s="44" t="s">
        <v>185</v>
      </c>
      <c r="F190" s="44" t="s">
        <v>92</v>
      </c>
      <c r="G190" s="44" t="s">
        <v>22</v>
      </c>
      <c r="H190" s="44" t="s">
        <v>289</v>
      </c>
      <c r="I190" s="44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71"/>
      <c r="AA190" s="71"/>
      <c r="AB190" s="71"/>
      <c r="AC190" s="71"/>
      <c r="AD190" s="71">
        <v>21500</v>
      </c>
      <c r="AE190" s="72">
        <f>Y190+AD190</f>
        <v>21500</v>
      </c>
      <c r="AF190" s="70"/>
      <c r="AG190" s="70">
        <f t="shared" si="59"/>
        <v>21500</v>
      </c>
      <c r="AH190" s="70"/>
      <c r="AI190" s="71">
        <f t="shared" si="58"/>
        <v>21500</v>
      </c>
      <c r="AJ190" s="71">
        <v>389332.91</v>
      </c>
      <c r="AK190" s="71">
        <f t="shared" si="54"/>
        <v>410832.91</v>
      </c>
      <c r="AL190" s="71"/>
      <c r="AM190" s="71">
        <f t="shared" si="47"/>
        <v>410832.91</v>
      </c>
      <c r="AN190" s="71">
        <v>410751.08</v>
      </c>
      <c r="AO190" s="71">
        <f t="shared" si="48"/>
        <v>81.82999999995809</v>
      </c>
    </row>
    <row r="191" spans="1:41" ht="15.75" hidden="1">
      <c r="A191" s="43" t="s">
        <v>282</v>
      </c>
      <c r="B191" s="44" t="s">
        <v>7</v>
      </c>
      <c r="C191" s="44" t="s">
        <v>53</v>
      </c>
      <c r="D191" s="44" t="s">
        <v>34</v>
      </c>
      <c r="E191" s="44" t="s">
        <v>185</v>
      </c>
      <c r="F191" s="44" t="s">
        <v>92</v>
      </c>
      <c r="G191" s="44" t="s">
        <v>22</v>
      </c>
      <c r="H191" s="44" t="s">
        <v>67</v>
      </c>
      <c r="I191" s="44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71"/>
      <c r="AA191" s="71"/>
      <c r="AB191" s="71"/>
      <c r="AC191" s="71"/>
      <c r="AD191" s="71"/>
      <c r="AE191" s="72"/>
      <c r="AF191" s="70"/>
      <c r="AG191" s="70"/>
      <c r="AH191" s="70"/>
      <c r="AI191" s="71"/>
      <c r="AJ191" s="71">
        <v>720000</v>
      </c>
      <c r="AK191" s="71">
        <f t="shared" si="54"/>
        <v>720000</v>
      </c>
      <c r="AL191" s="71">
        <v>-720000</v>
      </c>
      <c r="AM191" s="71">
        <f t="shared" si="47"/>
        <v>0</v>
      </c>
      <c r="AN191" s="71"/>
      <c r="AO191" s="71">
        <f t="shared" si="48"/>
        <v>0</v>
      </c>
    </row>
    <row r="192" spans="1:41" ht="15.75" hidden="1">
      <c r="A192" s="43" t="s">
        <v>11</v>
      </c>
      <c r="B192" s="44" t="s">
        <v>7</v>
      </c>
      <c r="C192" s="44" t="s">
        <v>53</v>
      </c>
      <c r="D192" s="44" t="s">
        <v>34</v>
      </c>
      <c r="E192" s="44" t="s">
        <v>185</v>
      </c>
      <c r="F192" s="44" t="s">
        <v>92</v>
      </c>
      <c r="G192" s="44" t="s">
        <v>23</v>
      </c>
      <c r="H192" s="44" t="s">
        <v>85</v>
      </c>
      <c r="I192" s="44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71"/>
      <c r="AA192" s="71"/>
      <c r="AB192" s="71"/>
      <c r="AC192" s="71"/>
      <c r="AD192" s="71">
        <v>3500</v>
      </c>
      <c r="AE192" s="72">
        <f>Y192+AD192</f>
        <v>3500</v>
      </c>
      <c r="AF192" s="70"/>
      <c r="AG192" s="70">
        <f t="shared" si="59"/>
        <v>3500</v>
      </c>
      <c r="AH192" s="70">
        <v>50000</v>
      </c>
      <c r="AI192" s="71">
        <f t="shared" si="58"/>
        <v>53500</v>
      </c>
      <c r="AJ192" s="71">
        <v>150000</v>
      </c>
      <c r="AK192" s="71">
        <f t="shared" si="54"/>
        <v>203500</v>
      </c>
      <c r="AL192" s="71"/>
      <c r="AM192" s="71">
        <f t="shared" si="47"/>
        <v>203500</v>
      </c>
      <c r="AN192" s="71">
        <v>148585</v>
      </c>
      <c r="AO192" s="71">
        <f t="shared" si="48"/>
        <v>54915</v>
      </c>
    </row>
    <row r="193" spans="1:41" ht="15.75" hidden="1">
      <c r="A193" s="43" t="s">
        <v>12</v>
      </c>
      <c r="B193" s="44" t="s">
        <v>7</v>
      </c>
      <c r="C193" s="44" t="s">
        <v>53</v>
      </c>
      <c r="D193" s="44" t="s">
        <v>34</v>
      </c>
      <c r="E193" s="44" t="s">
        <v>185</v>
      </c>
      <c r="F193" s="44" t="s">
        <v>92</v>
      </c>
      <c r="G193" s="44" t="s">
        <v>24</v>
      </c>
      <c r="H193" s="44" t="s">
        <v>280</v>
      </c>
      <c r="I193" s="44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>
        <f>SUM(Z193:AC193)</f>
        <v>5500</v>
      </c>
      <c r="Z193" s="71">
        <v>5500</v>
      </c>
      <c r="AA193" s="71"/>
      <c r="AB193" s="71"/>
      <c r="AC193" s="71"/>
      <c r="AD193" s="71">
        <v>-5500</v>
      </c>
      <c r="AE193" s="72">
        <f>Y193+AD193</f>
        <v>0</v>
      </c>
      <c r="AF193" s="70"/>
      <c r="AG193" s="70">
        <f t="shared" si="59"/>
        <v>0</v>
      </c>
      <c r="AH193" s="70">
        <v>100000</v>
      </c>
      <c r="AI193" s="71">
        <f t="shared" si="58"/>
        <v>100000</v>
      </c>
      <c r="AJ193" s="71">
        <v>200000</v>
      </c>
      <c r="AK193" s="71">
        <f t="shared" si="54"/>
        <v>300000</v>
      </c>
      <c r="AL193" s="71"/>
      <c r="AM193" s="71">
        <f t="shared" si="47"/>
        <v>300000</v>
      </c>
      <c r="AN193" s="71">
        <v>282730</v>
      </c>
      <c r="AO193" s="71">
        <f t="shared" si="48"/>
        <v>17270</v>
      </c>
    </row>
    <row r="194" spans="1:41" ht="15.75" hidden="1">
      <c r="A194" s="43" t="s">
        <v>12</v>
      </c>
      <c r="B194" s="44" t="s">
        <v>7</v>
      </c>
      <c r="C194" s="44" t="s">
        <v>53</v>
      </c>
      <c r="D194" s="44" t="s">
        <v>34</v>
      </c>
      <c r="E194" s="44" t="s">
        <v>185</v>
      </c>
      <c r="F194" s="44" t="s">
        <v>92</v>
      </c>
      <c r="G194" s="44" t="s">
        <v>24</v>
      </c>
      <c r="H194" s="44" t="s">
        <v>68</v>
      </c>
      <c r="I194" s="44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71"/>
      <c r="AA194" s="71"/>
      <c r="AB194" s="71"/>
      <c r="AC194" s="71"/>
      <c r="AD194" s="71">
        <v>391332.91</v>
      </c>
      <c r="AE194" s="72">
        <f>Y194+AD194</f>
        <v>391332.91</v>
      </c>
      <c r="AF194" s="70"/>
      <c r="AG194" s="70">
        <f t="shared" si="59"/>
        <v>391332.91</v>
      </c>
      <c r="AH194" s="70">
        <v>50000</v>
      </c>
      <c r="AI194" s="71">
        <f t="shared" si="58"/>
        <v>441332.91</v>
      </c>
      <c r="AJ194" s="71">
        <v>-389332.91</v>
      </c>
      <c r="AK194" s="71">
        <f t="shared" si="54"/>
        <v>52000</v>
      </c>
      <c r="AL194" s="71"/>
      <c r="AM194" s="71">
        <f t="shared" si="47"/>
        <v>52000</v>
      </c>
      <c r="AN194" s="71">
        <v>45940</v>
      </c>
      <c r="AO194" s="71">
        <f t="shared" si="48"/>
        <v>6060</v>
      </c>
    </row>
    <row r="195" spans="1:41" s="41" customFormat="1" ht="15.75" hidden="1">
      <c r="A195" s="43" t="s">
        <v>372</v>
      </c>
      <c r="B195" s="44" t="s">
        <v>7</v>
      </c>
      <c r="C195" s="44" t="s">
        <v>53</v>
      </c>
      <c r="D195" s="44" t="s">
        <v>34</v>
      </c>
      <c r="E195" s="44" t="s">
        <v>369</v>
      </c>
      <c r="F195" s="44"/>
      <c r="G195" s="44"/>
      <c r="H195" s="44"/>
      <c r="I195" s="44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71"/>
      <c r="AA195" s="71"/>
      <c r="AB195" s="71"/>
      <c r="AC195" s="71"/>
      <c r="AD195" s="71"/>
      <c r="AE195" s="72"/>
      <c r="AF195" s="70"/>
      <c r="AG195" s="70"/>
      <c r="AH195" s="70"/>
      <c r="AI195" s="71">
        <f aca="true" t="shared" si="72" ref="AI195:AO195">SUM(AI196:AI197)</f>
        <v>0</v>
      </c>
      <c r="AJ195" s="71">
        <f t="shared" si="72"/>
        <v>1912172</v>
      </c>
      <c r="AK195" s="71">
        <f t="shared" si="72"/>
        <v>1912172</v>
      </c>
      <c r="AL195" s="71">
        <f t="shared" si="72"/>
        <v>0</v>
      </c>
      <c r="AM195" s="71">
        <f t="shared" si="72"/>
        <v>1912172</v>
      </c>
      <c r="AN195" s="71">
        <f t="shared" si="72"/>
        <v>1912172</v>
      </c>
      <c r="AO195" s="78">
        <f t="shared" si="72"/>
        <v>0</v>
      </c>
    </row>
    <row r="196" spans="1:41" ht="15.75" hidden="1">
      <c r="A196" s="43" t="s">
        <v>361</v>
      </c>
      <c r="B196" s="44" t="s">
        <v>7</v>
      </c>
      <c r="C196" s="44" t="s">
        <v>53</v>
      </c>
      <c r="D196" s="44" t="s">
        <v>34</v>
      </c>
      <c r="E196" s="44" t="s">
        <v>369</v>
      </c>
      <c r="F196" s="44" t="s">
        <v>92</v>
      </c>
      <c r="G196" s="44" t="s">
        <v>22</v>
      </c>
      <c r="H196" s="44" t="s">
        <v>289</v>
      </c>
      <c r="I196" s="44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71"/>
      <c r="AA196" s="71"/>
      <c r="AB196" s="71"/>
      <c r="AC196" s="71"/>
      <c r="AD196" s="71"/>
      <c r="AE196" s="72"/>
      <c r="AF196" s="70"/>
      <c r="AG196" s="70"/>
      <c r="AH196" s="70"/>
      <c r="AI196" s="71"/>
      <c r="AJ196" s="71">
        <v>1027346.58</v>
      </c>
      <c r="AK196" s="71">
        <f>AI196+AJ196</f>
        <v>1027346.58</v>
      </c>
      <c r="AL196" s="71"/>
      <c r="AM196" s="71">
        <f t="shared" si="47"/>
        <v>1027346.58</v>
      </c>
      <c r="AN196" s="71">
        <v>1027346.58</v>
      </c>
      <c r="AO196" s="71">
        <f t="shared" si="48"/>
        <v>0</v>
      </c>
    </row>
    <row r="197" spans="1:41" ht="15.75" hidden="1">
      <c r="A197" s="43" t="s">
        <v>11</v>
      </c>
      <c r="B197" s="44" t="s">
        <v>7</v>
      </c>
      <c r="C197" s="44" t="s">
        <v>53</v>
      </c>
      <c r="D197" s="44" t="s">
        <v>34</v>
      </c>
      <c r="E197" s="44" t="s">
        <v>369</v>
      </c>
      <c r="F197" s="44" t="s">
        <v>92</v>
      </c>
      <c r="G197" s="44" t="s">
        <v>23</v>
      </c>
      <c r="H197" s="44" t="s">
        <v>85</v>
      </c>
      <c r="I197" s="44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71"/>
      <c r="AA197" s="71"/>
      <c r="AB197" s="71"/>
      <c r="AC197" s="71"/>
      <c r="AD197" s="71"/>
      <c r="AE197" s="72"/>
      <c r="AF197" s="70"/>
      <c r="AG197" s="70"/>
      <c r="AH197" s="70"/>
      <c r="AI197" s="71"/>
      <c r="AJ197" s="71">
        <v>884825.42</v>
      </c>
      <c r="AK197" s="71">
        <f>AI197+AJ197</f>
        <v>884825.42</v>
      </c>
      <c r="AL197" s="71"/>
      <c r="AM197" s="71">
        <f t="shared" si="47"/>
        <v>884825.42</v>
      </c>
      <c r="AN197" s="71">
        <v>884825.42</v>
      </c>
      <c r="AO197" s="71">
        <f t="shared" si="48"/>
        <v>0</v>
      </c>
    </row>
    <row r="198" spans="1:41" ht="15.75" customHeight="1" hidden="1">
      <c r="A198" s="43" t="s">
        <v>233</v>
      </c>
      <c r="B198" s="44" t="s">
        <v>7</v>
      </c>
      <c r="C198" s="44" t="s">
        <v>53</v>
      </c>
      <c r="D198" s="44" t="s">
        <v>44</v>
      </c>
      <c r="E198" s="44"/>
      <c r="F198" s="44"/>
      <c r="G198" s="44"/>
      <c r="H198" s="44"/>
      <c r="I198" s="44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>
        <f>Y199+Y206+Y211+Y224</f>
        <v>18107013.97</v>
      </c>
      <c r="Z198" s="46">
        <f aca="true" t="shared" si="73" ref="Z198:AK198">Z199+Z206+Z211+Z224</f>
        <v>4743195.98</v>
      </c>
      <c r="AA198" s="46">
        <f t="shared" si="73"/>
        <v>3980480.7</v>
      </c>
      <c r="AB198" s="46">
        <f t="shared" si="73"/>
        <v>5682771.09</v>
      </c>
      <c r="AC198" s="46">
        <f t="shared" si="73"/>
        <v>3700566.2</v>
      </c>
      <c r="AD198" s="46">
        <f t="shared" si="73"/>
        <v>-2600223.16</v>
      </c>
      <c r="AE198" s="46">
        <f t="shared" si="73"/>
        <v>15506790.81</v>
      </c>
      <c r="AF198" s="46">
        <f t="shared" si="73"/>
        <v>270000</v>
      </c>
      <c r="AG198" s="46">
        <f t="shared" si="73"/>
        <v>15776790.81</v>
      </c>
      <c r="AH198" s="46">
        <f t="shared" si="73"/>
        <v>1032000</v>
      </c>
      <c r="AI198" s="46">
        <f t="shared" si="73"/>
        <v>16808790.810000002</v>
      </c>
      <c r="AJ198" s="46">
        <f t="shared" si="73"/>
        <v>3761896.3499999996</v>
      </c>
      <c r="AK198" s="46">
        <f t="shared" si="73"/>
        <v>20570687.16</v>
      </c>
      <c r="AL198" s="46">
        <f>AL199+AL206+AL211+AL224</f>
        <v>-2069837.54</v>
      </c>
      <c r="AM198" s="46">
        <f>AM199+AM206+AM211+AM224</f>
        <v>18372849.62</v>
      </c>
      <c r="AN198" s="46">
        <f>AN199+AN206+AN211+AN224</f>
        <v>16341722.06</v>
      </c>
      <c r="AO198" s="74">
        <f>AO199+AO206+AO211+AO224</f>
        <v>2031127.5599999991</v>
      </c>
    </row>
    <row r="199" spans="1:41" ht="15.75" customHeight="1" hidden="1">
      <c r="A199" s="43" t="s">
        <v>54</v>
      </c>
      <c r="B199" s="44" t="s">
        <v>7</v>
      </c>
      <c r="C199" s="44" t="s">
        <v>53</v>
      </c>
      <c r="D199" s="44" t="s">
        <v>44</v>
      </c>
      <c r="E199" s="44" t="s">
        <v>186</v>
      </c>
      <c r="F199" s="44"/>
      <c r="G199" s="44"/>
      <c r="H199" s="44"/>
      <c r="I199" s="44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>
        <f aca="true" t="shared" si="74" ref="Y199:AD199">SUM(Y200:Y204)</f>
        <v>6321769.73</v>
      </c>
      <c r="Z199" s="46">
        <f t="shared" si="74"/>
        <v>1310081.42</v>
      </c>
      <c r="AA199" s="46">
        <f t="shared" si="74"/>
        <v>1147944.63</v>
      </c>
      <c r="AB199" s="46">
        <f t="shared" si="74"/>
        <v>2402192.04</v>
      </c>
      <c r="AC199" s="46">
        <f t="shared" si="74"/>
        <v>1461551.6400000001</v>
      </c>
      <c r="AD199" s="46">
        <f t="shared" si="74"/>
        <v>-1304490.1</v>
      </c>
      <c r="AE199" s="46">
        <f aca="true" t="shared" si="75" ref="AE199:AK199">SUM(AE200:AE205)</f>
        <v>5017279.63</v>
      </c>
      <c r="AF199" s="46">
        <f t="shared" si="75"/>
        <v>0</v>
      </c>
      <c r="AG199" s="46">
        <f t="shared" si="75"/>
        <v>5017279.63</v>
      </c>
      <c r="AH199" s="46">
        <f t="shared" si="75"/>
        <v>0</v>
      </c>
      <c r="AI199" s="46">
        <f t="shared" si="75"/>
        <v>5017279.63</v>
      </c>
      <c r="AJ199" s="46">
        <f t="shared" si="75"/>
        <v>917450</v>
      </c>
      <c r="AK199" s="46">
        <f t="shared" si="75"/>
        <v>5934729.63</v>
      </c>
      <c r="AL199" s="46">
        <f>SUM(AL200:AL205)</f>
        <v>-600200</v>
      </c>
      <c r="AM199" s="46">
        <f>SUM(AM200:AM205)</f>
        <v>5206529.63</v>
      </c>
      <c r="AN199" s="46">
        <f>SUM(AN200:AN205)</f>
        <v>4644832.25</v>
      </c>
      <c r="AO199" s="74">
        <f>SUM(AO200:AO205)</f>
        <v>561697.3799999994</v>
      </c>
    </row>
    <row r="200" spans="1:41" ht="15.75" customHeight="1" hidden="1">
      <c r="A200" s="43" t="s">
        <v>13</v>
      </c>
      <c r="B200" s="44" t="s">
        <v>7</v>
      </c>
      <c r="C200" s="44" t="s">
        <v>53</v>
      </c>
      <c r="D200" s="44" t="s">
        <v>44</v>
      </c>
      <c r="E200" s="44" t="s">
        <v>186</v>
      </c>
      <c r="F200" s="44" t="s">
        <v>92</v>
      </c>
      <c r="G200" s="44" t="s">
        <v>25</v>
      </c>
      <c r="H200" s="44" t="s">
        <v>71</v>
      </c>
      <c r="I200" s="44"/>
      <c r="J200" s="46">
        <v>2076519.98</v>
      </c>
      <c r="K200" s="46">
        <v>2290401.54</v>
      </c>
      <c r="L200" s="46">
        <v>2537764.91</v>
      </c>
      <c r="M200" s="46"/>
      <c r="N200" s="46"/>
      <c r="O200" s="46"/>
      <c r="P200" s="46"/>
      <c r="Q200" s="46"/>
      <c r="R200" s="46"/>
      <c r="S200" s="46"/>
      <c r="T200" s="46"/>
      <c r="U200" s="46"/>
      <c r="V200" s="46">
        <v>2076519.98</v>
      </c>
      <c r="W200" s="46">
        <v>2290401.54</v>
      </c>
      <c r="X200" s="46">
        <v>2537764.91</v>
      </c>
      <c r="Y200" s="46">
        <v>1621769.73</v>
      </c>
      <c r="Z200" s="71">
        <v>560081.42</v>
      </c>
      <c r="AA200" s="71">
        <v>97944.63</v>
      </c>
      <c r="AB200" s="71">
        <v>252192.04</v>
      </c>
      <c r="AC200" s="71">
        <v>711551.64</v>
      </c>
      <c r="AD200" s="71"/>
      <c r="AE200" s="72">
        <f>Y200+AD200</f>
        <v>1621769.73</v>
      </c>
      <c r="AF200" s="70"/>
      <c r="AG200" s="70">
        <f t="shared" si="59"/>
        <v>1621769.73</v>
      </c>
      <c r="AH200" s="70"/>
      <c r="AI200" s="71">
        <f t="shared" si="58"/>
        <v>1621769.73</v>
      </c>
      <c r="AJ200" s="71"/>
      <c r="AK200" s="71">
        <f t="shared" si="54"/>
        <v>1621769.73</v>
      </c>
      <c r="AL200" s="71"/>
      <c r="AM200" s="71">
        <f t="shared" si="47"/>
        <v>1621769.73</v>
      </c>
      <c r="AN200" s="71">
        <v>1431879.03</v>
      </c>
      <c r="AO200" s="71">
        <f t="shared" si="48"/>
        <v>189890.69999999995</v>
      </c>
    </row>
    <row r="201" spans="1:41" ht="15.75" hidden="1">
      <c r="A201" s="43" t="s">
        <v>48</v>
      </c>
      <c r="B201" s="44" t="s">
        <v>7</v>
      </c>
      <c r="C201" s="44" t="s">
        <v>53</v>
      </c>
      <c r="D201" s="44" t="s">
        <v>44</v>
      </c>
      <c r="E201" s="44" t="s">
        <v>186</v>
      </c>
      <c r="F201" s="44" t="s">
        <v>92</v>
      </c>
      <c r="G201" s="44" t="s">
        <v>26</v>
      </c>
      <c r="H201" s="44" t="s">
        <v>74</v>
      </c>
      <c r="I201" s="44"/>
      <c r="J201" s="46"/>
      <c r="K201" s="46"/>
      <c r="L201" s="46"/>
      <c r="M201" s="46"/>
      <c r="N201" s="46"/>
      <c r="O201" s="46"/>
      <c r="P201" s="46">
        <v>500000</v>
      </c>
      <c r="Q201" s="46">
        <v>500000</v>
      </c>
      <c r="R201" s="46">
        <v>500000</v>
      </c>
      <c r="S201" s="46"/>
      <c r="T201" s="46"/>
      <c r="U201" s="46"/>
      <c r="V201" s="46">
        <v>500000</v>
      </c>
      <c r="W201" s="46">
        <v>500000</v>
      </c>
      <c r="X201" s="46">
        <v>500000</v>
      </c>
      <c r="Y201" s="46"/>
      <c r="Z201" s="71"/>
      <c r="AA201" s="71"/>
      <c r="AB201" s="71"/>
      <c r="AC201" s="71"/>
      <c r="AD201" s="71"/>
      <c r="AE201" s="72">
        <f>Y201+AD201</f>
        <v>0</v>
      </c>
      <c r="AF201" s="70"/>
      <c r="AG201" s="70">
        <f t="shared" si="59"/>
        <v>0</v>
      </c>
      <c r="AH201" s="70"/>
      <c r="AI201" s="71">
        <f t="shared" si="58"/>
        <v>0</v>
      </c>
      <c r="AJ201" s="71"/>
      <c r="AK201" s="71">
        <f t="shared" si="54"/>
        <v>0</v>
      </c>
      <c r="AL201" s="71"/>
      <c r="AM201" s="71">
        <f t="shared" si="47"/>
        <v>0</v>
      </c>
      <c r="AN201" s="71"/>
      <c r="AO201" s="71">
        <f t="shared" si="48"/>
        <v>0</v>
      </c>
    </row>
    <row r="202" spans="1:41" ht="15.75" hidden="1">
      <c r="A202" s="43" t="s">
        <v>48</v>
      </c>
      <c r="B202" s="44" t="s">
        <v>7</v>
      </c>
      <c r="C202" s="44" t="s">
        <v>53</v>
      </c>
      <c r="D202" s="44" t="s">
        <v>44</v>
      </c>
      <c r="E202" s="44" t="s">
        <v>186</v>
      </c>
      <c r="F202" s="44" t="s">
        <v>92</v>
      </c>
      <c r="G202" s="44" t="s">
        <v>26</v>
      </c>
      <c r="H202" s="44" t="s">
        <v>76</v>
      </c>
      <c r="I202" s="44"/>
      <c r="J202" s="46"/>
      <c r="K202" s="46"/>
      <c r="L202" s="46"/>
      <c r="M202" s="46"/>
      <c r="N202" s="46"/>
      <c r="O202" s="46"/>
      <c r="P202" s="46">
        <v>3920100</v>
      </c>
      <c r="Q202" s="46">
        <v>4163146.2</v>
      </c>
      <c r="R202" s="46">
        <v>4421261.27</v>
      </c>
      <c r="S202" s="46"/>
      <c r="T202" s="46"/>
      <c r="U202" s="46"/>
      <c r="V202" s="46">
        <v>3920100</v>
      </c>
      <c r="W202" s="46">
        <v>4163146.2</v>
      </c>
      <c r="X202" s="46">
        <v>4421261.27</v>
      </c>
      <c r="Y202" s="46">
        <v>4200000</v>
      </c>
      <c r="Z202" s="71">
        <v>750000</v>
      </c>
      <c r="AA202" s="71">
        <v>1050000</v>
      </c>
      <c r="AB202" s="71">
        <v>1650000</v>
      </c>
      <c r="AC202" s="71">
        <v>750000</v>
      </c>
      <c r="AD202" s="71">
        <v>-1304490.1</v>
      </c>
      <c r="AE202" s="72">
        <f>Y202+AD202</f>
        <v>2895509.9</v>
      </c>
      <c r="AF202" s="70"/>
      <c r="AG202" s="70">
        <f t="shared" si="59"/>
        <v>2895509.9</v>
      </c>
      <c r="AH202" s="70"/>
      <c r="AI202" s="71">
        <f t="shared" si="58"/>
        <v>2895509.9</v>
      </c>
      <c r="AJ202" s="71">
        <v>0.05</v>
      </c>
      <c r="AK202" s="71">
        <f t="shared" si="54"/>
        <v>2895509.9499999997</v>
      </c>
      <c r="AL202" s="71"/>
      <c r="AM202" s="71">
        <f t="shared" si="47"/>
        <v>2895509.9499999997</v>
      </c>
      <c r="AN202" s="71">
        <v>2895509.93</v>
      </c>
      <c r="AO202" s="71">
        <f t="shared" si="48"/>
        <v>0.019999999552965164</v>
      </c>
    </row>
    <row r="203" spans="1:41" ht="15.75" hidden="1">
      <c r="A203" s="43" t="s">
        <v>361</v>
      </c>
      <c r="B203" s="44" t="s">
        <v>7</v>
      </c>
      <c r="C203" s="44" t="s">
        <v>53</v>
      </c>
      <c r="D203" s="44" t="s">
        <v>44</v>
      </c>
      <c r="E203" s="44" t="s">
        <v>186</v>
      </c>
      <c r="F203" s="44" t="s">
        <v>92</v>
      </c>
      <c r="G203" s="44" t="s">
        <v>22</v>
      </c>
      <c r="H203" s="44" t="s">
        <v>289</v>
      </c>
      <c r="I203" s="44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71"/>
      <c r="AA203" s="71"/>
      <c r="AB203" s="71"/>
      <c r="AC203" s="71"/>
      <c r="AD203" s="71"/>
      <c r="AE203" s="72"/>
      <c r="AF203" s="70"/>
      <c r="AG203" s="70"/>
      <c r="AH203" s="70"/>
      <c r="AI203" s="71"/>
      <c r="AJ203" s="71">
        <v>317449.95</v>
      </c>
      <c r="AK203" s="71">
        <f t="shared" si="54"/>
        <v>317449.95</v>
      </c>
      <c r="AL203" s="71">
        <v>285700</v>
      </c>
      <c r="AM203" s="71">
        <f t="shared" si="47"/>
        <v>603149.95</v>
      </c>
      <c r="AN203" s="71">
        <v>317443.29</v>
      </c>
      <c r="AO203" s="71">
        <f aca="true" t="shared" si="76" ref="AO203:AO266">AM203-AN203</f>
        <v>285706.66</v>
      </c>
    </row>
    <row r="204" spans="1:41" ht="15.75" hidden="1">
      <c r="A204" s="43" t="s">
        <v>154</v>
      </c>
      <c r="B204" s="44" t="s">
        <v>7</v>
      </c>
      <c r="C204" s="44" t="s">
        <v>53</v>
      </c>
      <c r="D204" s="44" t="s">
        <v>44</v>
      </c>
      <c r="E204" s="44" t="s">
        <v>186</v>
      </c>
      <c r="F204" s="44" t="s">
        <v>92</v>
      </c>
      <c r="G204" s="44" t="s">
        <v>22</v>
      </c>
      <c r="H204" s="44" t="s">
        <v>67</v>
      </c>
      <c r="I204" s="44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>
        <v>500000</v>
      </c>
      <c r="Z204" s="71"/>
      <c r="AA204" s="71"/>
      <c r="AB204" s="71">
        <v>500000</v>
      </c>
      <c r="AC204" s="71"/>
      <c r="AD204" s="71"/>
      <c r="AE204" s="72">
        <f>Y204+AD204</f>
        <v>500000</v>
      </c>
      <c r="AF204" s="70"/>
      <c r="AG204" s="70">
        <f t="shared" si="59"/>
        <v>500000</v>
      </c>
      <c r="AH204" s="70"/>
      <c r="AI204" s="71">
        <f t="shared" si="58"/>
        <v>500000</v>
      </c>
      <c r="AJ204" s="71"/>
      <c r="AK204" s="71">
        <f t="shared" si="54"/>
        <v>500000</v>
      </c>
      <c r="AL204" s="71">
        <v>-500000</v>
      </c>
      <c r="AM204" s="71">
        <f t="shared" si="47"/>
        <v>0</v>
      </c>
      <c r="AN204" s="71"/>
      <c r="AO204" s="71">
        <f t="shared" si="76"/>
        <v>0</v>
      </c>
    </row>
    <row r="205" spans="1:41" ht="15.75" hidden="1">
      <c r="A205" s="43" t="s">
        <v>361</v>
      </c>
      <c r="B205" s="44" t="s">
        <v>7</v>
      </c>
      <c r="C205" s="44" t="s">
        <v>53</v>
      </c>
      <c r="D205" s="44" t="s">
        <v>44</v>
      </c>
      <c r="E205" s="44" t="s">
        <v>186</v>
      </c>
      <c r="F205" s="44" t="s">
        <v>92</v>
      </c>
      <c r="G205" s="44" t="s">
        <v>24</v>
      </c>
      <c r="H205" s="44" t="s">
        <v>68</v>
      </c>
      <c r="I205" s="44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71"/>
      <c r="AA205" s="71"/>
      <c r="AB205" s="71"/>
      <c r="AC205" s="71"/>
      <c r="AD205" s="71"/>
      <c r="AE205" s="72"/>
      <c r="AF205" s="70"/>
      <c r="AG205" s="70"/>
      <c r="AH205" s="70"/>
      <c r="AI205" s="71">
        <f t="shared" si="58"/>
        <v>0</v>
      </c>
      <c r="AJ205" s="71">
        <v>600000</v>
      </c>
      <c r="AK205" s="71">
        <f t="shared" si="54"/>
        <v>600000</v>
      </c>
      <c r="AL205" s="71">
        <v>-385900</v>
      </c>
      <c r="AM205" s="71">
        <v>86100</v>
      </c>
      <c r="AN205" s="71"/>
      <c r="AO205" s="71">
        <f t="shared" si="76"/>
        <v>86100</v>
      </c>
    </row>
    <row r="206" spans="1:41" ht="15.75" hidden="1">
      <c r="A206" s="43" t="s">
        <v>260</v>
      </c>
      <c r="B206" s="44" t="s">
        <v>7</v>
      </c>
      <c r="C206" s="44" t="s">
        <v>53</v>
      </c>
      <c r="D206" s="44" t="s">
        <v>44</v>
      </c>
      <c r="E206" s="44" t="s">
        <v>187</v>
      </c>
      <c r="F206" s="44"/>
      <c r="G206" s="44"/>
      <c r="H206" s="44"/>
      <c r="I206" s="44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>
        <f aca="true" t="shared" si="77" ref="Y206:AO206">SUM(Y207:Y209)</f>
        <v>1350000</v>
      </c>
      <c r="Z206" s="46">
        <f t="shared" si="77"/>
        <v>437500</v>
      </c>
      <c r="AA206" s="46">
        <f t="shared" si="77"/>
        <v>337500</v>
      </c>
      <c r="AB206" s="46">
        <f t="shared" si="77"/>
        <v>337500</v>
      </c>
      <c r="AC206" s="46">
        <f t="shared" si="77"/>
        <v>237500</v>
      </c>
      <c r="AD206" s="46">
        <f t="shared" si="77"/>
        <v>-495442.23</v>
      </c>
      <c r="AE206" s="46">
        <f t="shared" si="77"/>
        <v>854557.77</v>
      </c>
      <c r="AF206" s="46">
        <f t="shared" si="77"/>
        <v>0</v>
      </c>
      <c r="AG206" s="46">
        <f t="shared" si="77"/>
        <v>854557.77</v>
      </c>
      <c r="AH206" s="46">
        <f t="shared" si="77"/>
        <v>0</v>
      </c>
      <c r="AI206" s="46">
        <f t="shared" si="77"/>
        <v>854557.77</v>
      </c>
      <c r="AJ206" s="46">
        <f t="shared" si="77"/>
        <v>0</v>
      </c>
      <c r="AK206" s="46">
        <f t="shared" si="77"/>
        <v>854557.77</v>
      </c>
      <c r="AL206" s="46">
        <f t="shared" si="77"/>
        <v>-165000</v>
      </c>
      <c r="AM206" s="46">
        <f t="shared" si="77"/>
        <v>689557.77</v>
      </c>
      <c r="AN206" s="46">
        <f t="shared" si="77"/>
        <v>642557.77</v>
      </c>
      <c r="AO206" s="74">
        <f t="shared" si="77"/>
        <v>47000</v>
      </c>
    </row>
    <row r="207" spans="1:41" ht="15.75" hidden="1">
      <c r="A207" s="43" t="s">
        <v>10</v>
      </c>
      <c r="B207" s="44" t="s">
        <v>7</v>
      </c>
      <c r="C207" s="44" t="s">
        <v>53</v>
      </c>
      <c r="D207" s="44" t="s">
        <v>44</v>
      </c>
      <c r="E207" s="44" t="s">
        <v>187</v>
      </c>
      <c r="F207" s="44" t="s">
        <v>92</v>
      </c>
      <c r="G207" s="44" t="s">
        <v>21</v>
      </c>
      <c r="H207" s="44" t="s">
        <v>70</v>
      </c>
      <c r="I207" s="44"/>
      <c r="J207" s="46"/>
      <c r="K207" s="46"/>
      <c r="L207" s="46"/>
      <c r="M207" s="46"/>
      <c r="N207" s="46"/>
      <c r="O207" s="46"/>
      <c r="P207" s="46">
        <v>100000</v>
      </c>
      <c r="Q207" s="46">
        <v>106200</v>
      </c>
      <c r="R207" s="46">
        <v>112784</v>
      </c>
      <c r="S207" s="46"/>
      <c r="T207" s="46"/>
      <c r="U207" s="46"/>
      <c r="V207" s="46">
        <v>100000</v>
      </c>
      <c r="W207" s="46">
        <v>106200</v>
      </c>
      <c r="X207" s="46">
        <v>112784</v>
      </c>
      <c r="Y207" s="46">
        <v>99600</v>
      </c>
      <c r="Z207" s="71">
        <v>49800</v>
      </c>
      <c r="AA207" s="71">
        <v>24900</v>
      </c>
      <c r="AB207" s="71">
        <v>24900</v>
      </c>
      <c r="AC207" s="71"/>
      <c r="AD207" s="71"/>
      <c r="AE207" s="72">
        <f>Y207+AD207</f>
        <v>99600</v>
      </c>
      <c r="AF207" s="70"/>
      <c r="AG207" s="70">
        <f t="shared" si="59"/>
        <v>99600</v>
      </c>
      <c r="AH207" s="70"/>
      <c r="AI207" s="71">
        <f t="shared" si="58"/>
        <v>99600</v>
      </c>
      <c r="AJ207" s="71"/>
      <c r="AK207" s="71">
        <f t="shared" si="54"/>
        <v>99600</v>
      </c>
      <c r="AL207" s="71">
        <v>-39600</v>
      </c>
      <c r="AM207" s="71">
        <f aca="true" t="shared" si="78" ref="AM207:AM271">AK207+AL207</f>
        <v>60000</v>
      </c>
      <c r="AN207" s="71">
        <v>48000</v>
      </c>
      <c r="AO207" s="71">
        <f t="shared" si="76"/>
        <v>12000</v>
      </c>
    </row>
    <row r="208" spans="1:41" ht="15.75" hidden="1">
      <c r="A208" s="43" t="s">
        <v>48</v>
      </c>
      <c r="B208" s="44" t="s">
        <v>7</v>
      </c>
      <c r="C208" s="44" t="s">
        <v>53</v>
      </c>
      <c r="D208" s="44" t="s">
        <v>44</v>
      </c>
      <c r="E208" s="44" t="s">
        <v>187</v>
      </c>
      <c r="F208" s="44" t="s">
        <v>92</v>
      </c>
      <c r="G208" s="44" t="s">
        <v>26</v>
      </c>
      <c r="H208" s="44" t="s">
        <v>75</v>
      </c>
      <c r="I208" s="44"/>
      <c r="J208" s="46"/>
      <c r="K208" s="46"/>
      <c r="L208" s="46"/>
      <c r="M208" s="46"/>
      <c r="N208" s="46"/>
      <c r="O208" s="46"/>
      <c r="P208" s="46">
        <v>789260</v>
      </c>
      <c r="Q208" s="46">
        <v>838194.12</v>
      </c>
      <c r="R208" s="46">
        <v>890162.16</v>
      </c>
      <c r="S208" s="46"/>
      <c r="T208" s="46"/>
      <c r="U208" s="46"/>
      <c r="V208" s="46">
        <v>789260</v>
      </c>
      <c r="W208" s="46">
        <v>838194.12</v>
      </c>
      <c r="X208" s="46">
        <v>890162.16</v>
      </c>
      <c r="Y208" s="46">
        <v>950000</v>
      </c>
      <c r="Z208" s="71">
        <v>237500</v>
      </c>
      <c r="AA208" s="71">
        <v>237500</v>
      </c>
      <c r="AB208" s="71">
        <v>237500</v>
      </c>
      <c r="AC208" s="71">
        <v>237500</v>
      </c>
      <c r="AD208" s="71">
        <v>-495442.23</v>
      </c>
      <c r="AE208" s="72">
        <f>Y208+AD208</f>
        <v>454557.77</v>
      </c>
      <c r="AF208" s="70"/>
      <c r="AG208" s="70">
        <f t="shared" si="59"/>
        <v>454557.77</v>
      </c>
      <c r="AH208" s="70"/>
      <c r="AI208" s="71">
        <f t="shared" si="58"/>
        <v>454557.77</v>
      </c>
      <c r="AJ208" s="71"/>
      <c r="AK208" s="71">
        <f t="shared" si="54"/>
        <v>454557.77</v>
      </c>
      <c r="AL208" s="71"/>
      <c r="AM208" s="71">
        <f t="shared" si="78"/>
        <v>454557.77</v>
      </c>
      <c r="AN208" s="71">
        <v>454557.77</v>
      </c>
      <c r="AO208" s="71">
        <f t="shared" si="76"/>
        <v>0</v>
      </c>
    </row>
    <row r="209" spans="1:41" ht="15.75" hidden="1">
      <c r="A209" s="43" t="s">
        <v>46</v>
      </c>
      <c r="B209" s="44" t="s">
        <v>7</v>
      </c>
      <c r="C209" s="44" t="s">
        <v>53</v>
      </c>
      <c r="D209" s="44" t="s">
        <v>44</v>
      </c>
      <c r="E209" s="44" t="s">
        <v>187</v>
      </c>
      <c r="F209" s="44" t="s">
        <v>92</v>
      </c>
      <c r="G209" s="44" t="s">
        <v>22</v>
      </c>
      <c r="H209" s="44" t="s">
        <v>67</v>
      </c>
      <c r="I209" s="44"/>
      <c r="J209" s="46"/>
      <c r="K209" s="46"/>
      <c r="L209" s="46"/>
      <c r="M209" s="46"/>
      <c r="N209" s="46"/>
      <c r="O209" s="46"/>
      <c r="P209" s="46">
        <v>300000</v>
      </c>
      <c r="Q209" s="46">
        <v>318600</v>
      </c>
      <c r="R209" s="46">
        <v>338353.2</v>
      </c>
      <c r="S209" s="46"/>
      <c r="T209" s="46"/>
      <c r="U209" s="46"/>
      <c r="V209" s="46">
        <v>300000</v>
      </c>
      <c r="W209" s="46">
        <v>318600</v>
      </c>
      <c r="X209" s="46">
        <v>338353.2</v>
      </c>
      <c r="Y209" s="46">
        <v>300400</v>
      </c>
      <c r="Z209" s="71">
        <v>150200</v>
      </c>
      <c r="AA209" s="71">
        <v>75100</v>
      </c>
      <c r="AB209" s="71">
        <v>75100</v>
      </c>
      <c r="AC209" s="71"/>
      <c r="AD209" s="71"/>
      <c r="AE209" s="72">
        <f>Y209+AD209</f>
        <v>300400</v>
      </c>
      <c r="AF209" s="70"/>
      <c r="AG209" s="70">
        <f t="shared" si="59"/>
        <v>300400</v>
      </c>
      <c r="AH209" s="70"/>
      <c r="AI209" s="71">
        <f t="shared" si="58"/>
        <v>300400</v>
      </c>
      <c r="AJ209" s="71"/>
      <c r="AK209" s="71">
        <f t="shared" si="54"/>
        <v>300400</v>
      </c>
      <c r="AL209" s="71">
        <v>-125400</v>
      </c>
      <c r="AM209" s="71">
        <f t="shared" si="78"/>
        <v>175000</v>
      </c>
      <c r="AN209" s="71">
        <v>140000</v>
      </c>
      <c r="AO209" s="71">
        <f t="shared" si="76"/>
        <v>35000</v>
      </c>
    </row>
    <row r="210" spans="1:41" ht="15.75" hidden="1">
      <c r="A210" s="43" t="s">
        <v>12</v>
      </c>
      <c r="B210" s="44" t="s">
        <v>7</v>
      </c>
      <c r="C210" s="44" t="s">
        <v>53</v>
      </c>
      <c r="D210" s="44" t="s">
        <v>44</v>
      </c>
      <c r="E210" s="44" t="s">
        <v>187</v>
      </c>
      <c r="F210" s="44" t="s">
        <v>92</v>
      </c>
      <c r="G210" s="44" t="s">
        <v>23</v>
      </c>
      <c r="H210" s="44" t="s">
        <v>85</v>
      </c>
      <c r="I210" s="44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71"/>
      <c r="AA210" s="71"/>
      <c r="AB210" s="71"/>
      <c r="AC210" s="71"/>
      <c r="AD210" s="71"/>
      <c r="AE210" s="72"/>
      <c r="AF210" s="70"/>
      <c r="AG210" s="70"/>
      <c r="AH210" s="70"/>
      <c r="AI210" s="71">
        <f t="shared" si="58"/>
        <v>0</v>
      </c>
      <c r="AJ210" s="71"/>
      <c r="AK210" s="71">
        <f t="shared" si="54"/>
        <v>0</v>
      </c>
      <c r="AL210" s="71"/>
      <c r="AM210" s="71">
        <f t="shared" si="78"/>
        <v>0</v>
      </c>
      <c r="AN210" s="71"/>
      <c r="AO210" s="71">
        <f t="shared" si="76"/>
        <v>0</v>
      </c>
    </row>
    <row r="211" spans="1:41" ht="15.75" hidden="1">
      <c r="A211" s="43" t="s">
        <v>209</v>
      </c>
      <c r="B211" s="44" t="s">
        <v>7</v>
      </c>
      <c r="C211" s="44" t="s">
        <v>53</v>
      </c>
      <c r="D211" s="44" t="s">
        <v>44</v>
      </c>
      <c r="E211" s="44" t="s">
        <v>188</v>
      </c>
      <c r="F211" s="44"/>
      <c r="G211" s="44"/>
      <c r="H211" s="44"/>
      <c r="I211" s="44"/>
      <c r="J211" s="46"/>
      <c r="K211" s="46"/>
      <c r="L211" s="46"/>
      <c r="M211" s="46"/>
      <c r="N211" s="46"/>
      <c r="O211" s="46"/>
      <c r="P211" s="46">
        <v>500000</v>
      </c>
      <c r="Q211" s="46">
        <v>531000</v>
      </c>
      <c r="R211" s="46">
        <v>563922</v>
      </c>
      <c r="S211" s="46"/>
      <c r="T211" s="46"/>
      <c r="U211" s="46"/>
      <c r="V211" s="46">
        <v>500000</v>
      </c>
      <c r="W211" s="46">
        <v>531000</v>
      </c>
      <c r="X211" s="46">
        <v>563922</v>
      </c>
      <c r="Y211" s="46">
        <f aca="true" t="shared" si="79" ref="Y211:AF211">SUM(Y213:Y223)</f>
        <v>9435244.24</v>
      </c>
      <c r="Z211" s="46">
        <f t="shared" si="79"/>
        <v>1995614.56</v>
      </c>
      <c r="AA211" s="46">
        <f t="shared" si="79"/>
        <v>2495036.0700000003</v>
      </c>
      <c r="AB211" s="46">
        <f t="shared" si="79"/>
        <v>2943079.05</v>
      </c>
      <c r="AC211" s="46">
        <f t="shared" si="79"/>
        <v>2001514.56</v>
      </c>
      <c r="AD211" s="46">
        <f t="shared" si="79"/>
        <v>-800290.83</v>
      </c>
      <c r="AE211" s="46">
        <f t="shared" si="79"/>
        <v>8634953.41</v>
      </c>
      <c r="AF211" s="46">
        <f t="shared" si="79"/>
        <v>270000</v>
      </c>
      <c r="AG211" s="46">
        <f aca="true" t="shared" si="80" ref="AG211:AO211">SUM(AG212:AG223)</f>
        <v>8904953.41</v>
      </c>
      <c r="AH211" s="46">
        <f t="shared" si="80"/>
        <v>1032000</v>
      </c>
      <c r="AI211" s="46">
        <f t="shared" si="80"/>
        <v>9936953.41</v>
      </c>
      <c r="AJ211" s="46">
        <f t="shared" si="80"/>
        <v>2844446.3499999996</v>
      </c>
      <c r="AK211" s="46">
        <f t="shared" si="80"/>
        <v>12781399.76</v>
      </c>
      <c r="AL211" s="46">
        <f t="shared" si="80"/>
        <v>-304637.54000000004</v>
      </c>
      <c r="AM211" s="46">
        <f t="shared" si="80"/>
        <v>12476762.22</v>
      </c>
      <c r="AN211" s="46">
        <f t="shared" si="80"/>
        <v>11054332.040000001</v>
      </c>
      <c r="AO211" s="74">
        <f t="shared" si="80"/>
        <v>1422430.1799999997</v>
      </c>
    </row>
    <row r="212" spans="1:41" s="3" customFormat="1" ht="15.75" hidden="1">
      <c r="A212" s="43" t="s">
        <v>10</v>
      </c>
      <c r="B212" s="44" t="s">
        <v>7</v>
      </c>
      <c r="C212" s="44" t="s">
        <v>53</v>
      </c>
      <c r="D212" s="44" t="s">
        <v>44</v>
      </c>
      <c r="E212" s="44" t="s">
        <v>188</v>
      </c>
      <c r="F212" s="44" t="s">
        <v>92</v>
      </c>
      <c r="G212" s="44" t="s">
        <v>21</v>
      </c>
      <c r="H212" s="44" t="s">
        <v>70</v>
      </c>
      <c r="I212" s="44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83"/>
      <c r="AF212" s="46"/>
      <c r="AG212" s="46"/>
      <c r="AH212" s="46">
        <v>50000</v>
      </c>
      <c r="AI212" s="46">
        <f>AG212+AH212</f>
        <v>50000</v>
      </c>
      <c r="AJ212" s="71">
        <v>28500</v>
      </c>
      <c r="AK212" s="71">
        <v>128500</v>
      </c>
      <c r="AL212" s="71">
        <v>151213.46</v>
      </c>
      <c r="AM212" s="71">
        <f t="shared" si="78"/>
        <v>279713.45999999996</v>
      </c>
      <c r="AN212" s="71">
        <v>154611.66</v>
      </c>
      <c r="AO212" s="71">
        <f t="shared" si="76"/>
        <v>125101.79999999996</v>
      </c>
    </row>
    <row r="213" spans="1:41" ht="15.75" hidden="1">
      <c r="A213" s="43" t="s">
        <v>48</v>
      </c>
      <c r="B213" s="44" t="s">
        <v>7</v>
      </c>
      <c r="C213" s="44" t="s">
        <v>53</v>
      </c>
      <c r="D213" s="44" t="s">
        <v>44</v>
      </c>
      <c r="E213" s="44" t="s">
        <v>188</v>
      </c>
      <c r="F213" s="44" t="s">
        <v>92</v>
      </c>
      <c r="G213" s="44" t="s">
        <v>26</v>
      </c>
      <c r="H213" s="44" t="s">
        <v>74</v>
      </c>
      <c r="I213" s="44"/>
      <c r="J213" s="46"/>
      <c r="K213" s="46"/>
      <c r="L213" s="46"/>
      <c r="M213" s="46"/>
      <c r="N213" s="46"/>
      <c r="O213" s="46"/>
      <c r="P213" s="46">
        <v>500000</v>
      </c>
      <c r="Q213" s="46">
        <v>531000</v>
      </c>
      <c r="R213" s="46">
        <v>563922</v>
      </c>
      <c r="S213" s="46"/>
      <c r="T213" s="46"/>
      <c r="U213" s="46"/>
      <c r="V213" s="46">
        <v>500000</v>
      </c>
      <c r="W213" s="46">
        <v>531000</v>
      </c>
      <c r="X213" s="46">
        <v>563922</v>
      </c>
      <c r="Y213" s="46">
        <v>1201000</v>
      </c>
      <c r="Z213" s="71"/>
      <c r="AA213" s="71">
        <v>350000</v>
      </c>
      <c r="AB213" s="71">
        <v>851000</v>
      </c>
      <c r="AC213" s="71"/>
      <c r="AD213" s="71"/>
      <c r="AE213" s="72">
        <f>Y213+AD213</f>
        <v>1201000</v>
      </c>
      <c r="AF213" s="70"/>
      <c r="AG213" s="70">
        <f t="shared" si="59"/>
        <v>1201000</v>
      </c>
      <c r="AH213" s="70">
        <v>632000</v>
      </c>
      <c r="AI213" s="71">
        <f t="shared" si="58"/>
        <v>1833000</v>
      </c>
      <c r="AJ213" s="71">
        <v>1350045.94</v>
      </c>
      <c r="AK213" s="71">
        <f t="shared" si="54"/>
        <v>3183045.94</v>
      </c>
      <c r="AL213" s="71">
        <v>-374751</v>
      </c>
      <c r="AM213" s="71">
        <f t="shared" si="78"/>
        <v>2808294.94</v>
      </c>
      <c r="AN213" s="71">
        <v>2149624.99</v>
      </c>
      <c r="AO213" s="71">
        <f t="shared" si="76"/>
        <v>658669.9499999997</v>
      </c>
    </row>
    <row r="214" spans="1:41" ht="15.75" hidden="1">
      <c r="A214" s="43" t="s">
        <v>48</v>
      </c>
      <c r="B214" s="44" t="s">
        <v>7</v>
      </c>
      <c r="C214" s="44" t="s">
        <v>53</v>
      </c>
      <c r="D214" s="44" t="s">
        <v>44</v>
      </c>
      <c r="E214" s="44" t="s">
        <v>188</v>
      </c>
      <c r="F214" s="44" t="s">
        <v>92</v>
      </c>
      <c r="G214" s="44" t="s">
        <v>26</v>
      </c>
      <c r="H214" s="44" t="s">
        <v>75</v>
      </c>
      <c r="I214" s="44"/>
      <c r="J214" s="46"/>
      <c r="K214" s="46"/>
      <c r="L214" s="46"/>
      <c r="M214" s="46"/>
      <c r="N214" s="46"/>
      <c r="O214" s="46"/>
      <c r="P214" s="46">
        <v>5741970</v>
      </c>
      <c r="Q214" s="46">
        <v>6098000</v>
      </c>
      <c r="R214" s="46">
        <v>6476100</v>
      </c>
      <c r="S214" s="46"/>
      <c r="T214" s="46"/>
      <c r="U214" s="46"/>
      <c r="V214" s="46">
        <v>5741970</v>
      </c>
      <c r="W214" s="46">
        <v>6098000</v>
      </c>
      <c r="X214" s="46">
        <v>6476100</v>
      </c>
      <c r="Y214" s="46">
        <v>7209244.24</v>
      </c>
      <c r="Z214" s="71">
        <v>1965614.56</v>
      </c>
      <c r="AA214" s="71">
        <v>1810036.07</v>
      </c>
      <c r="AB214" s="71">
        <v>1437079.05</v>
      </c>
      <c r="AC214" s="71">
        <v>1996514.56</v>
      </c>
      <c r="AD214" s="71">
        <v>-600290.83</v>
      </c>
      <c r="AE214" s="72">
        <f>Y214+AD214</f>
        <v>6608953.41</v>
      </c>
      <c r="AF214" s="70">
        <v>270000</v>
      </c>
      <c r="AG214" s="70">
        <f t="shared" si="59"/>
        <v>6878953.41</v>
      </c>
      <c r="AH214" s="70">
        <v>100000</v>
      </c>
      <c r="AI214" s="71">
        <f t="shared" si="58"/>
        <v>6978953.41</v>
      </c>
      <c r="AJ214" s="71">
        <v>-370000</v>
      </c>
      <c r="AK214" s="71">
        <f t="shared" si="54"/>
        <v>6608953.41</v>
      </c>
      <c r="AL214" s="71">
        <v>-161100</v>
      </c>
      <c r="AM214" s="71">
        <f t="shared" si="78"/>
        <v>6447853.41</v>
      </c>
      <c r="AN214" s="71">
        <v>6041164.63</v>
      </c>
      <c r="AO214" s="71">
        <f t="shared" si="76"/>
        <v>406688.78000000026</v>
      </c>
    </row>
    <row r="215" spans="1:41" ht="15.75" hidden="1">
      <c r="A215" s="43" t="s">
        <v>48</v>
      </c>
      <c r="B215" s="44" t="s">
        <v>7</v>
      </c>
      <c r="C215" s="44" t="s">
        <v>53</v>
      </c>
      <c r="D215" s="44" t="s">
        <v>44</v>
      </c>
      <c r="E215" s="44" t="s">
        <v>188</v>
      </c>
      <c r="F215" s="44" t="s">
        <v>92</v>
      </c>
      <c r="G215" s="44" t="s">
        <v>26</v>
      </c>
      <c r="H215" s="44" t="s">
        <v>76</v>
      </c>
      <c r="I215" s="44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71"/>
      <c r="AA215" s="71"/>
      <c r="AB215" s="71"/>
      <c r="AC215" s="71"/>
      <c r="AD215" s="71"/>
      <c r="AE215" s="72"/>
      <c r="AF215" s="70"/>
      <c r="AG215" s="70"/>
      <c r="AH215" s="70">
        <v>300000</v>
      </c>
      <c r="AI215" s="71">
        <f t="shared" si="58"/>
        <v>300000</v>
      </c>
      <c r="AJ215" s="71"/>
      <c r="AK215" s="71">
        <f t="shared" si="54"/>
        <v>300000</v>
      </c>
      <c r="AL215" s="71"/>
      <c r="AM215" s="71">
        <f t="shared" si="78"/>
        <v>300000</v>
      </c>
      <c r="AN215" s="71">
        <v>299000</v>
      </c>
      <c r="AO215" s="71">
        <f t="shared" si="76"/>
        <v>1000</v>
      </c>
    </row>
    <row r="216" spans="1:41" ht="15.75" hidden="1">
      <c r="A216" s="43" t="s">
        <v>361</v>
      </c>
      <c r="B216" s="44" t="s">
        <v>7</v>
      </c>
      <c r="C216" s="44" t="s">
        <v>53</v>
      </c>
      <c r="D216" s="44" t="s">
        <v>44</v>
      </c>
      <c r="E216" s="44" t="s">
        <v>188</v>
      </c>
      <c r="F216" s="44" t="s">
        <v>92</v>
      </c>
      <c r="G216" s="44" t="s">
        <v>22</v>
      </c>
      <c r="H216" s="44" t="s">
        <v>289</v>
      </c>
      <c r="I216" s="44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71"/>
      <c r="AA216" s="71"/>
      <c r="AB216" s="71"/>
      <c r="AC216" s="71"/>
      <c r="AD216" s="71"/>
      <c r="AE216" s="72"/>
      <c r="AF216" s="70"/>
      <c r="AG216" s="70"/>
      <c r="AH216" s="70"/>
      <c r="AI216" s="71"/>
      <c r="AJ216" s="71">
        <v>398340.41</v>
      </c>
      <c r="AK216" s="71">
        <f t="shared" si="54"/>
        <v>398340.41</v>
      </c>
      <c r="AL216" s="71"/>
      <c r="AM216" s="71">
        <f t="shared" si="78"/>
        <v>398340.41</v>
      </c>
      <c r="AN216" s="71">
        <v>352914.51</v>
      </c>
      <c r="AO216" s="71">
        <f t="shared" si="76"/>
        <v>45425.899999999965</v>
      </c>
    </row>
    <row r="217" spans="1:41" ht="15.75" hidden="1">
      <c r="A217" s="43" t="s">
        <v>167</v>
      </c>
      <c r="B217" s="44" t="s">
        <v>7</v>
      </c>
      <c r="C217" s="44" t="s">
        <v>53</v>
      </c>
      <c r="D217" s="44" t="s">
        <v>44</v>
      </c>
      <c r="E217" s="44" t="s">
        <v>188</v>
      </c>
      <c r="F217" s="44" t="s">
        <v>92</v>
      </c>
      <c r="G217" s="44" t="s">
        <v>22</v>
      </c>
      <c r="H217" s="44" t="s">
        <v>78</v>
      </c>
      <c r="I217" s="44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71"/>
      <c r="AA217" s="71"/>
      <c r="AB217" s="71"/>
      <c r="AC217" s="71"/>
      <c r="AD217" s="71"/>
      <c r="AE217" s="72"/>
      <c r="AF217" s="70"/>
      <c r="AG217" s="70"/>
      <c r="AH217" s="70"/>
      <c r="AI217" s="71"/>
      <c r="AJ217" s="71">
        <v>1450</v>
      </c>
      <c r="AK217" s="71">
        <f t="shared" si="54"/>
        <v>1450</v>
      </c>
      <c r="AL217" s="71">
        <v>-1300</v>
      </c>
      <c r="AM217" s="71">
        <f t="shared" si="78"/>
        <v>150</v>
      </c>
      <c r="AN217" s="71">
        <v>150</v>
      </c>
      <c r="AO217" s="71">
        <f t="shared" si="76"/>
        <v>0</v>
      </c>
    </row>
    <row r="218" spans="1:41" ht="15.75" hidden="1">
      <c r="A218" s="43" t="s">
        <v>48</v>
      </c>
      <c r="B218" s="44" t="s">
        <v>7</v>
      </c>
      <c r="C218" s="44" t="s">
        <v>53</v>
      </c>
      <c r="D218" s="44" t="s">
        <v>44</v>
      </c>
      <c r="E218" s="44" t="s">
        <v>188</v>
      </c>
      <c r="F218" s="44" t="s">
        <v>92</v>
      </c>
      <c r="G218" s="44" t="s">
        <v>22</v>
      </c>
      <c r="H218" s="44" t="s">
        <v>67</v>
      </c>
      <c r="I218" s="44"/>
      <c r="J218" s="46"/>
      <c r="K218" s="46"/>
      <c r="L218" s="46"/>
      <c r="M218" s="46"/>
      <c r="N218" s="46"/>
      <c r="O218" s="46"/>
      <c r="P218" s="46">
        <v>500000</v>
      </c>
      <c r="Q218" s="46">
        <v>531000</v>
      </c>
      <c r="R218" s="46">
        <v>563922</v>
      </c>
      <c r="S218" s="46"/>
      <c r="T218" s="46"/>
      <c r="U218" s="46"/>
      <c r="V218" s="46">
        <v>500000</v>
      </c>
      <c r="W218" s="46">
        <v>531000</v>
      </c>
      <c r="X218" s="46">
        <v>563922</v>
      </c>
      <c r="Y218" s="46">
        <v>500000</v>
      </c>
      <c r="Z218" s="71"/>
      <c r="AA218" s="71">
        <v>250000</v>
      </c>
      <c r="AB218" s="71">
        <v>250000</v>
      </c>
      <c r="AC218" s="71"/>
      <c r="AD218" s="71"/>
      <c r="AE218" s="72">
        <f>Y218+AD218</f>
        <v>500000</v>
      </c>
      <c r="AF218" s="70">
        <v>-100000</v>
      </c>
      <c r="AG218" s="70">
        <f t="shared" si="59"/>
        <v>400000</v>
      </c>
      <c r="AH218" s="70">
        <v>-50000</v>
      </c>
      <c r="AI218" s="71">
        <f t="shared" si="58"/>
        <v>350000</v>
      </c>
      <c r="AJ218" s="71">
        <v>860000</v>
      </c>
      <c r="AK218" s="71">
        <v>1160000</v>
      </c>
      <c r="AL218" s="71">
        <v>17000</v>
      </c>
      <c r="AM218" s="71">
        <f t="shared" si="78"/>
        <v>1177000</v>
      </c>
      <c r="AN218" s="71">
        <v>1176743.25</v>
      </c>
      <c r="AO218" s="71">
        <f t="shared" si="76"/>
        <v>256.75</v>
      </c>
    </row>
    <row r="219" spans="1:41" ht="15.75" hidden="1">
      <c r="A219" s="43" t="s">
        <v>11</v>
      </c>
      <c r="B219" s="44" t="s">
        <v>7</v>
      </c>
      <c r="C219" s="44" t="s">
        <v>53</v>
      </c>
      <c r="D219" s="44" t="s">
        <v>44</v>
      </c>
      <c r="E219" s="44" t="s">
        <v>188</v>
      </c>
      <c r="F219" s="44" t="s">
        <v>92</v>
      </c>
      <c r="G219" s="44" t="s">
        <v>23</v>
      </c>
      <c r="H219" s="44" t="s">
        <v>85</v>
      </c>
      <c r="I219" s="44"/>
      <c r="J219" s="46"/>
      <c r="K219" s="46"/>
      <c r="L219" s="46"/>
      <c r="M219" s="46"/>
      <c r="N219" s="46"/>
      <c r="O219" s="46"/>
      <c r="P219" s="46">
        <v>433000</v>
      </c>
      <c r="Q219" s="46">
        <v>433000</v>
      </c>
      <c r="R219" s="46">
        <v>433000</v>
      </c>
      <c r="S219" s="46"/>
      <c r="T219" s="46"/>
      <c r="U219" s="46"/>
      <c r="V219" s="46">
        <v>433000</v>
      </c>
      <c r="W219" s="46">
        <v>433000</v>
      </c>
      <c r="X219" s="46">
        <v>433000</v>
      </c>
      <c r="Y219" s="46">
        <v>400000</v>
      </c>
      <c r="Z219" s="71"/>
      <c r="AA219" s="71"/>
      <c r="AB219" s="71">
        <v>400000</v>
      </c>
      <c r="AC219" s="71"/>
      <c r="AD219" s="71">
        <v>-200000</v>
      </c>
      <c r="AE219" s="72">
        <f>Y219+AD219</f>
        <v>200000</v>
      </c>
      <c r="AF219" s="70"/>
      <c r="AG219" s="70">
        <f t="shared" si="59"/>
        <v>200000</v>
      </c>
      <c r="AH219" s="70"/>
      <c r="AI219" s="71">
        <f t="shared" si="58"/>
        <v>200000</v>
      </c>
      <c r="AJ219" s="71">
        <v>320050</v>
      </c>
      <c r="AK219" s="71">
        <f t="shared" si="54"/>
        <v>520050</v>
      </c>
      <c r="AL219" s="71">
        <v>-17000</v>
      </c>
      <c r="AM219" s="71">
        <f t="shared" si="78"/>
        <v>503050</v>
      </c>
      <c r="AN219" s="71">
        <v>367900</v>
      </c>
      <c r="AO219" s="71">
        <f t="shared" si="76"/>
        <v>135150</v>
      </c>
    </row>
    <row r="220" spans="1:41" ht="15.75" hidden="1">
      <c r="A220" s="43" t="s">
        <v>12</v>
      </c>
      <c r="B220" s="44" t="s">
        <v>7</v>
      </c>
      <c r="C220" s="44" t="s">
        <v>53</v>
      </c>
      <c r="D220" s="44" t="s">
        <v>44</v>
      </c>
      <c r="E220" s="44" t="s">
        <v>188</v>
      </c>
      <c r="F220" s="44" t="s">
        <v>92</v>
      </c>
      <c r="G220" s="44" t="s">
        <v>24</v>
      </c>
      <c r="H220" s="44" t="s">
        <v>280</v>
      </c>
      <c r="I220" s="44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71"/>
      <c r="AA220" s="71"/>
      <c r="AB220" s="71"/>
      <c r="AC220" s="71"/>
      <c r="AD220" s="71"/>
      <c r="AE220" s="72"/>
      <c r="AF220" s="70"/>
      <c r="AG220" s="70"/>
      <c r="AH220" s="70"/>
      <c r="AI220" s="71"/>
      <c r="AJ220" s="71">
        <v>256060</v>
      </c>
      <c r="AK220" s="71">
        <f t="shared" si="54"/>
        <v>256060</v>
      </c>
      <c r="AL220" s="71"/>
      <c r="AM220" s="71">
        <f t="shared" si="78"/>
        <v>256060</v>
      </c>
      <c r="AN220" s="71">
        <v>256060</v>
      </c>
      <c r="AO220" s="71">
        <f t="shared" si="76"/>
        <v>0</v>
      </c>
    </row>
    <row r="221" spans="1:41" ht="15.75" hidden="1">
      <c r="A221" s="43" t="s">
        <v>12</v>
      </c>
      <c r="B221" s="44" t="s">
        <v>7</v>
      </c>
      <c r="C221" s="44" t="s">
        <v>53</v>
      </c>
      <c r="D221" s="44" t="s">
        <v>44</v>
      </c>
      <c r="E221" s="44" t="s">
        <v>188</v>
      </c>
      <c r="F221" s="44" t="s">
        <v>92</v>
      </c>
      <c r="G221" s="44" t="s">
        <v>24</v>
      </c>
      <c r="H221" s="44" t="s">
        <v>278</v>
      </c>
      <c r="I221" s="44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71"/>
      <c r="AA221" s="71"/>
      <c r="AB221" s="71"/>
      <c r="AC221" s="71"/>
      <c r="AD221" s="71"/>
      <c r="AE221" s="72"/>
      <c r="AF221" s="70"/>
      <c r="AG221" s="70"/>
      <c r="AH221" s="70">
        <v>12600</v>
      </c>
      <c r="AI221" s="71">
        <f t="shared" si="58"/>
        <v>12600</v>
      </c>
      <c r="AJ221" s="71"/>
      <c r="AK221" s="71">
        <f t="shared" si="54"/>
        <v>12600</v>
      </c>
      <c r="AL221" s="71"/>
      <c r="AM221" s="71">
        <f t="shared" si="78"/>
        <v>12600</v>
      </c>
      <c r="AN221" s="71">
        <v>12600</v>
      </c>
      <c r="AO221" s="71">
        <f t="shared" si="76"/>
        <v>0</v>
      </c>
    </row>
    <row r="222" spans="1:41" ht="15.75" hidden="1">
      <c r="A222" s="43" t="s">
        <v>12</v>
      </c>
      <c r="B222" s="44" t="s">
        <v>7</v>
      </c>
      <c r="C222" s="44" t="s">
        <v>53</v>
      </c>
      <c r="D222" s="44" t="s">
        <v>44</v>
      </c>
      <c r="E222" s="44" t="s">
        <v>188</v>
      </c>
      <c r="F222" s="44" t="s">
        <v>92</v>
      </c>
      <c r="G222" s="44" t="s">
        <v>24</v>
      </c>
      <c r="H222" s="44" t="s">
        <v>368</v>
      </c>
      <c r="I222" s="44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71"/>
      <c r="AA222" s="71"/>
      <c r="AB222" s="71"/>
      <c r="AC222" s="71"/>
      <c r="AD222" s="71"/>
      <c r="AE222" s="72"/>
      <c r="AF222" s="70"/>
      <c r="AG222" s="70"/>
      <c r="AH222" s="70"/>
      <c r="AI222" s="71"/>
      <c r="AJ222" s="71"/>
      <c r="AK222" s="71"/>
      <c r="AL222" s="71">
        <v>18500</v>
      </c>
      <c r="AM222" s="71">
        <f t="shared" si="78"/>
        <v>18500</v>
      </c>
      <c r="AN222" s="71">
        <v>18408</v>
      </c>
      <c r="AO222" s="71">
        <f t="shared" si="76"/>
        <v>92</v>
      </c>
    </row>
    <row r="223" spans="1:41" ht="15.75" hidden="1">
      <c r="A223" s="43" t="s">
        <v>12</v>
      </c>
      <c r="B223" s="44" t="s">
        <v>7</v>
      </c>
      <c r="C223" s="44" t="s">
        <v>53</v>
      </c>
      <c r="D223" s="44" t="s">
        <v>44</v>
      </c>
      <c r="E223" s="44" t="s">
        <v>188</v>
      </c>
      <c r="F223" s="44" t="s">
        <v>92</v>
      </c>
      <c r="G223" s="44" t="s">
        <v>24</v>
      </c>
      <c r="H223" s="44" t="s">
        <v>68</v>
      </c>
      <c r="I223" s="44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>
        <v>125000</v>
      </c>
      <c r="Z223" s="71">
        <v>30000</v>
      </c>
      <c r="AA223" s="71">
        <v>85000</v>
      </c>
      <c r="AB223" s="71">
        <v>5000</v>
      </c>
      <c r="AC223" s="71">
        <v>5000</v>
      </c>
      <c r="AD223" s="71"/>
      <c r="AE223" s="72">
        <f>Y223+AD223</f>
        <v>125000</v>
      </c>
      <c r="AF223" s="70">
        <v>100000</v>
      </c>
      <c r="AG223" s="70">
        <f t="shared" si="59"/>
        <v>225000</v>
      </c>
      <c r="AH223" s="70">
        <v>-12600</v>
      </c>
      <c r="AI223" s="71">
        <f t="shared" si="58"/>
        <v>212400</v>
      </c>
      <c r="AJ223" s="71"/>
      <c r="AK223" s="71">
        <f t="shared" si="54"/>
        <v>212400</v>
      </c>
      <c r="AL223" s="71">
        <v>62800</v>
      </c>
      <c r="AM223" s="71">
        <f t="shared" si="78"/>
        <v>275200</v>
      </c>
      <c r="AN223" s="71">
        <v>225155</v>
      </c>
      <c r="AO223" s="71">
        <f t="shared" si="76"/>
        <v>50045</v>
      </c>
    </row>
    <row r="224" spans="1:41" ht="15.75" hidden="1">
      <c r="A224" s="43" t="s">
        <v>287</v>
      </c>
      <c r="B224" s="44" t="s">
        <v>7</v>
      </c>
      <c r="C224" s="44" t="s">
        <v>53</v>
      </c>
      <c r="D224" s="44" t="s">
        <v>44</v>
      </c>
      <c r="E224" s="44" t="s">
        <v>288</v>
      </c>
      <c r="F224" s="44"/>
      <c r="G224" s="44"/>
      <c r="H224" s="44"/>
      <c r="I224" s="44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>
        <f aca="true" t="shared" si="81" ref="Y224:AM224">Y225</f>
        <v>1000000</v>
      </c>
      <c r="Z224" s="46">
        <f t="shared" si="81"/>
        <v>1000000</v>
      </c>
      <c r="AA224" s="46">
        <f t="shared" si="81"/>
        <v>0</v>
      </c>
      <c r="AB224" s="46">
        <f t="shared" si="81"/>
        <v>0</v>
      </c>
      <c r="AC224" s="46">
        <f t="shared" si="81"/>
        <v>0</v>
      </c>
      <c r="AD224" s="46">
        <f t="shared" si="81"/>
        <v>0</v>
      </c>
      <c r="AE224" s="46">
        <f t="shared" si="81"/>
        <v>1000000</v>
      </c>
      <c r="AF224" s="46">
        <f t="shared" si="81"/>
        <v>0</v>
      </c>
      <c r="AG224" s="46">
        <f t="shared" si="81"/>
        <v>1000000</v>
      </c>
      <c r="AH224" s="46">
        <f t="shared" si="81"/>
        <v>0</v>
      </c>
      <c r="AI224" s="46">
        <f t="shared" si="81"/>
        <v>1000000</v>
      </c>
      <c r="AJ224" s="46">
        <f t="shared" si="81"/>
        <v>0</v>
      </c>
      <c r="AK224" s="46">
        <f t="shared" si="81"/>
        <v>1000000</v>
      </c>
      <c r="AL224" s="46">
        <f t="shared" si="81"/>
        <v>-1000000</v>
      </c>
      <c r="AM224" s="46">
        <f t="shared" si="81"/>
        <v>0</v>
      </c>
      <c r="AN224" s="71"/>
      <c r="AO224" s="71">
        <f t="shared" si="76"/>
        <v>0</v>
      </c>
    </row>
    <row r="225" spans="1:41" ht="15.75" hidden="1">
      <c r="A225" s="43" t="s">
        <v>48</v>
      </c>
      <c r="B225" s="44" t="s">
        <v>7</v>
      </c>
      <c r="C225" s="44" t="s">
        <v>53</v>
      </c>
      <c r="D225" s="44" t="s">
        <v>44</v>
      </c>
      <c r="E225" s="44" t="s">
        <v>288</v>
      </c>
      <c r="F225" s="44" t="s">
        <v>92</v>
      </c>
      <c r="G225" s="44" t="s">
        <v>26</v>
      </c>
      <c r="H225" s="44" t="s">
        <v>74</v>
      </c>
      <c r="I225" s="44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>
        <f>SUM(Z225:AC225)</f>
        <v>1000000</v>
      </c>
      <c r="Z225" s="71">
        <v>1000000</v>
      </c>
      <c r="AA225" s="71"/>
      <c r="AB225" s="71"/>
      <c r="AC225" s="71"/>
      <c r="AD225" s="71"/>
      <c r="AE225" s="72">
        <f>Y225+AD225</f>
        <v>1000000</v>
      </c>
      <c r="AF225" s="70"/>
      <c r="AG225" s="70">
        <f t="shared" si="59"/>
        <v>1000000</v>
      </c>
      <c r="AH225" s="70"/>
      <c r="AI225" s="71">
        <f t="shared" si="58"/>
        <v>1000000</v>
      </c>
      <c r="AJ225" s="71"/>
      <c r="AK225" s="71">
        <f aca="true" t="shared" si="82" ref="AK225:AK292">AI225+AJ225</f>
        <v>1000000</v>
      </c>
      <c r="AL225" s="71">
        <v>-1000000</v>
      </c>
      <c r="AM225" s="71">
        <f t="shared" si="78"/>
        <v>0</v>
      </c>
      <c r="AN225" s="71"/>
      <c r="AO225" s="71">
        <f t="shared" si="76"/>
        <v>0</v>
      </c>
    </row>
    <row r="226" spans="1:41" ht="15.75">
      <c r="A226" s="43" t="s">
        <v>210</v>
      </c>
      <c r="B226" s="44" t="s">
        <v>7</v>
      </c>
      <c r="C226" s="44" t="s">
        <v>49</v>
      </c>
      <c r="D226" s="44" t="s">
        <v>206</v>
      </c>
      <c r="E226" s="44"/>
      <c r="F226" s="44"/>
      <c r="G226" s="44"/>
      <c r="H226" s="44"/>
      <c r="I226" s="44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>
        <f aca="true" t="shared" si="83" ref="Y226:AM226">Y227+Y237</f>
        <v>3086500</v>
      </c>
      <c r="Z226" s="46">
        <f t="shared" si="83"/>
        <v>827450</v>
      </c>
      <c r="AA226" s="46">
        <f t="shared" si="83"/>
        <v>860510</v>
      </c>
      <c r="AB226" s="46">
        <f t="shared" si="83"/>
        <v>992500</v>
      </c>
      <c r="AC226" s="46">
        <f t="shared" si="83"/>
        <v>406040</v>
      </c>
      <c r="AD226" s="46">
        <f t="shared" si="83"/>
        <v>166050</v>
      </c>
      <c r="AE226" s="46">
        <f t="shared" si="83"/>
        <v>3252550</v>
      </c>
      <c r="AF226" s="46">
        <f t="shared" si="83"/>
        <v>0</v>
      </c>
      <c r="AG226" s="46">
        <f t="shared" si="83"/>
        <v>3252550</v>
      </c>
      <c r="AH226" s="46">
        <f t="shared" si="83"/>
        <v>101000</v>
      </c>
      <c r="AI226" s="46">
        <f t="shared" si="83"/>
        <v>3353550</v>
      </c>
      <c r="AJ226" s="46">
        <f t="shared" si="83"/>
        <v>-781379</v>
      </c>
      <c r="AK226" s="46">
        <f t="shared" si="83"/>
        <v>2502171</v>
      </c>
      <c r="AL226" s="46">
        <f t="shared" si="83"/>
        <v>188800</v>
      </c>
      <c r="AM226" s="46">
        <f t="shared" si="83"/>
        <v>2690971</v>
      </c>
      <c r="AN226" s="46">
        <f>AN227+AN237</f>
        <v>2527034.4699999997</v>
      </c>
      <c r="AO226" s="74">
        <f>AO227+AO237</f>
        <v>163936.53000000003</v>
      </c>
    </row>
    <row r="227" spans="1:41" ht="15.75" hidden="1">
      <c r="A227" s="43" t="s">
        <v>55</v>
      </c>
      <c r="B227" s="44" t="s">
        <v>7</v>
      </c>
      <c r="C227" s="44" t="s">
        <v>49</v>
      </c>
      <c r="D227" s="44" t="s">
        <v>49</v>
      </c>
      <c r="E227" s="44"/>
      <c r="F227" s="44"/>
      <c r="G227" s="44"/>
      <c r="H227" s="44"/>
      <c r="I227" s="44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>
        <f aca="true" t="shared" si="84" ref="Y227:AH227">Y228</f>
        <v>550000</v>
      </c>
      <c r="Z227" s="46">
        <f t="shared" si="84"/>
        <v>220650</v>
      </c>
      <c r="AA227" s="46">
        <f t="shared" si="84"/>
        <v>138410</v>
      </c>
      <c r="AB227" s="46">
        <f t="shared" si="84"/>
        <v>42400</v>
      </c>
      <c r="AC227" s="46">
        <f t="shared" si="84"/>
        <v>148540</v>
      </c>
      <c r="AD227" s="46">
        <f t="shared" si="84"/>
        <v>0</v>
      </c>
      <c r="AE227" s="46">
        <f t="shared" si="84"/>
        <v>550000</v>
      </c>
      <c r="AF227" s="46">
        <f t="shared" si="84"/>
        <v>0</v>
      </c>
      <c r="AG227" s="46">
        <f t="shared" si="84"/>
        <v>550000</v>
      </c>
      <c r="AH227" s="46">
        <f t="shared" si="84"/>
        <v>80000</v>
      </c>
      <c r="AI227" s="46">
        <f aca="true" t="shared" si="85" ref="AI227:AO227">AI228</f>
        <v>630000</v>
      </c>
      <c r="AJ227" s="46">
        <f t="shared" si="85"/>
        <v>175000</v>
      </c>
      <c r="AK227" s="46">
        <f t="shared" si="85"/>
        <v>805000</v>
      </c>
      <c r="AL227" s="46">
        <f t="shared" si="85"/>
        <v>173000</v>
      </c>
      <c r="AM227" s="46">
        <f t="shared" si="85"/>
        <v>978000</v>
      </c>
      <c r="AN227" s="46">
        <f t="shared" si="85"/>
        <v>883318</v>
      </c>
      <c r="AO227" s="74">
        <f t="shared" si="85"/>
        <v>94682</v>
      </c>
    </row>
    <row r="228" spans="1:41" ht="15.75" hidden="1">
      <c r="A228" s="43" t="s">
        <v>97</v>
      </c>
      <c r="B228" s="44" t="s">
        <v>7</v>
      </c>
      <c r="C228" s="44" t="s">
        <v>49</v>
      </c>
      <c r="D228" s="44" t="s">
        <v>49</v>
      </c>
      <c r="E228" s="44" t="s">
        <v>189</v>
      </c>
      <c r="F228" s="44"/>
      <c r="G228" s="44"/>
      <c r="H228" s="44"/>
      <c r="I228" s="44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>
        <f>SUM(Y229:Y236)</f>
        <v>550000</v>
      </c>
      <c r="Z228" s="46">
        <f aca="true" t="shared" si="86" ref="Z228:AK228">SUM(Z229:Z236)</f>
        <v>220650</v>
      </c>
      <c r="AA228" s="46">
        <f t="shared" si="86"/>
        <v>138410</v>
      </c>
      <c r="AB228" s="46">
        <f t="shared" si="86"/>
        <v>42400</v>
      </c>
      <c r="AC228" s="46">
        <f t="shared" si="86"/>
        <v>148540</v>
      </c>
      <c r="AD228" s="46">
        <f t="shared" si="86"/>
        <v>0</v>
      </c>
      <c r="AE228" s="46">
        <f t="shared" si="86"/>
        <v>550000</v>
      </c>
      <c r="AF228" s="46">
        <f t="shared" si="86"/>
        <v>0</v>
      </c>
      <c r="AG228" s="46">
        <f t="shared" si="86"/>
        <v>550000</v>
      </c>
      <c r="AH228" s="46">
        <f t="shared" si="86"/>
        <v>80000</v>
      </c>
      <c r="AI228" s="46">
        <f t="shared" si="86"/>
        <v>630000</v>
      </c>
      <c r="AJ228" s="46">
        <f t="shared" si="86"/>
        <v>175000</v>
      </c>
      <c r="AK228" s="46">
        <f t="shared" si="86"/>
        <v>805000</v>
      </c>
      <c r="AL228" s="46">
        <f>SUM(AL229:AL236)</f>
        <v>173000</v>
      </c>
      <c r="AM228" s="46">
        <f>SUM(AM229:AM236)</f>
        <v>978000</v>
      </c>
      <c r="AN228" s="46">
        <f>SUM(AN229:AN236)</f>
        <v>883318</v>
      </c>
      <c r="AO228" s="74">
        <f>SUM(AO229:AO236)</f>
        <v>94682</v>
      </c>
    </row>
    <row r="229" spans="1:41" ht="15.75" hidden="1">
      <c r="A229" s="43" t="s">
        <v>10</v>
      </c>
      <c r="B229" s="44" t="s">
        <v>7</v>
      </c>
      <c r="C229" s="44" t="s">
        <v>49</v>
      </c>
      <c r="D229" s="44" t="s">
        <v>49</v>
      </c>
      <c r="E229" s="44" t="s">
        <v>189</v>
      </c>
      <c r="F229" s="44" t="s">
        <v>92</v>
      </c>
      <c r="G229" s="44" t="s">
        <v>21</v>
      </c>
      <c r="H229" s="44" t="s">
        <v>70</v>
      </c>
      <c r="I229" s="44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>
        <f>SUM(Z229:AC229)</f>
        <v>30200</v>
      </c>
      <c r="Z229" s="46">
        <v>30200</v>
      </c>
      <c r="AA229" s="46"/>
      <c r="AB229" s="46"/>
      <c r="AC229" s="46"/>
      <c r="AD229" s="71">
        <v>25600</v>
      </c>
      <c r="AE229" s="72">
        <f aca="true" t="shared" si="87" ref="AE229:AE236">Y229+AD229</f>
        <v>55800</v>
      </c>
      <c r="AF229" s="70"/>
      <c r="AG229" s="70">
        <f t="shared" si="59"/>
        <v>55800</v>
      </c>
      <c r="AH229" s="70"/>
      <c r="AI229" s="71">
        <f t="shared" si="58"/>
        <v>55800</v>
      </c>
      <c r="AJ229" s="71">
        <v>175000</v>
      </c>
      <c r="AK229" s="71">
        <f>AI229+AJ229</f>
        <v>230800</v>
      </c>
      <c r="AL229" s="71"/>
      <c r="AM229" s="71">
        <f t="shared" si="78"/>
        <v>230800</v>
      </c>
      <c r="AN229" s="71">
        <v>229825</v>
      </c>
      <c r="AO229" s="71">
        <f t="shared" si="76"/>
        <v>975</v>
      </c>
    </row>
    <row r="230" spans="1:41" ht="15.75" hidden="1">
      <c r="A230" s="43" t="s">
        <v>46</v>
      </c>
      <c r="B230" s="44" t="s">
        <v>7</v>
      </c>
      <c r="C230" s="44" t="s">
        <v>49</v>
      </c>
      <c r="D230" s="44" t="s">
        <v>49</v>
      </c>
      <c r="E230" s="44" t="s">
        <v>189</v>
      </c>
      <c r="F230" s="44" t="s">
        <v>92</v>
      </c>
      <c r="G230" s="44" t="s">
        <v>22</v>
      </c>
      <c r="H230" s="44" t="s">
        <v>184</v>
      </c>
      <c r="I230" s="44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71">
        <v>50000</v>
      </c>
      <c r="AE230" s="72">
        <f t="shared" si="87"/>
        <v>50000</v>
      </c>
      <c r="AF230" s="70">
        <v>3200</v>
      </c>
      <c r="AG230" s="70">
        <f t="shared" si="59"/>
        <v>53200</v>
      </c>
      <c r="AH230" s="70"/>
      <c r="AI230" s="71">
        <f t="shared" si="58"/>
        <v>53200</v>
      </c>
      <c r="AJ230" s="71"/>
      <c r="AK230" s="71">
        <f t="shared" si="82"/>
        <v>53200</v>
      </c>
      <c r="AL230" s="71"/>
      <c r="AM230" s="71">
        <f t="shared" si="78"/>
        <v>53200</v>
      </c>
      <c r="AN230" s="71">
        <v>53200</v>
      </c>
      <c r="AO230" s="71">
        <f t="shared" si="76"/>
        <v>0</v>
      </c>
    </row>
    <row r="231" spans="1:41" ht="15.75" hidden="1">
      <c r="A231" s="43" t="s">
        <v>14</v>
      </c>
      <c r="B231" s="44" t="s">
        <v>7</v>
      </c>
      <c r="C231" s="44" t="s">
        <v>49</v>
      </c>
      <c r="D231" s="44" t="s">
        <v>49</v>
      </c>
      <c r="E231" s="44" t="s">
        <v>189</v>
      </c>
      <c r="F231" s="44" t="s">
        <v>92</v>
      </c>
      <c r="G231" s="44" t="s">
        <v>27</v>
      </c>
      <c r="H231" s="44" t="s">
        <v>83</v>
      </c>
      <c r="I231" s="44"/>
      <c r="J231" s="46"/>
      <c r="K231" s="46"/>
      <c r="L231" s="46"/>
      <c r="M231" s="46"/>
      <c r="N231" s="46"/>
      <c r="O231" s="46"/>
      <c r="P231" s="46">
        <v>307400</v>
      </c>
      <c r="Q231" s="46">
        <v>307400</v>
      </c>
      <c r="R231" s="46">
        <v>307400</v>
      </c>
      <c r="S231" s="46"/>
      <c r="T231" s="46"/>
      <c r="U231" s="46"/>
      <c r="V231" s="46">
        <v>307400</v>
      </c>
      <c r="W231" s="46">
        <v>307400</v>
      </c>
      <c r="X231" s="46">
        <v>307400</v>
      </c>
      <c r="Y231" s="46">
        <f>SUM(Z231:AC231)</f>
        <v>399350</v>
      </c>
      <c r="Z231" s="71">
        <v>100000</v>
      </c>
      <c r="AA231" s="71">
        <v>123410</v>
      </c>
      <c r="AB231" s="71">
        <v>42400</v>
      </c>
      <c r="AC231" s="71">
        <v>133540</v>
      </c>
      <c r="AD231" s="71">
        <v>-142700</v>
      </c>
      <c r="AE231" s="72">
        <f t="shared" si="87"/>
        <v>256650</v>
      </c>
      <c r="AF231" s="70">
        <v>-5220</v>
      </c>
      <c r="AG231" s="70">
        <f t="shared" si="59"/>
        <v>251430</v>
      </c>
      <c r="AH231" s="70">
        <v>30000</v>
      </c>
      <c r="AI231" s="71">
        <f t="shared" si="58"/>
        <v>281430</v>
      </c>
      <c r="AJ231" s="71"/>
      <c r="AK231" s="71">
        <f t="shared" si="82"/>
        <v>281430</v>
      </c>
      <c r="AL231" s="71">
        <v>100000</v>
      </c>
      <c r="AM231" s="70">
        <f t="shared" si="78"/>
        <v>381430</v>
      </c>
      <c r="AN231" s="71">
        <v>314993</v>
      </c>
      <c r="AO231" s="71">
        <f t="shared" si="76"/>
        <v>66437</v>
      </c>
    </row>
    <row r="232" spans="1:41" ht="15.75" hidden="1">
      <c r="A232" s="43" t="s">
        <v>14</v>
      </c>
      <c r="B232" s="44" t="s">
        <v>7</v>
      </c>
      <c r="C232" s="44" t="s">
        <v>49</v>
      </c>
      <c r="D232" s="44" t="s">
        <v>49</v>
      </c>
      <c r="E232" s="44" t="s">
        <v>189</v>
      </c>
      <c r="F232" s="44" t="s">
        <v>92</v>
      </c>
      <c r="G232" s="44" t="s">
        <v>27</v>
      </c>
      <c r="H232" s="44" t="s">
        <v>88</v>
      </c>
      <c r="I232" s="44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>
        <f>SUM(Z232:AC232)</f>
        <v>45000</v>
      </c>
      <c r="Z232" s="71">
        <v>15000</v>
      </c>
      <c r="AA232" s="71">
        <v>15000</v>
      </c>
      <c r="AB232" s="71"/>
      <c r="AC232" s="71">
        <v>15000</v>
      </c>
      <c r="AD232" s="71"/>
      <c r="AE232" s="72">
        <f t="shared" si="87"/>
        <v>45000</v>
      </c>
      <c r="AF232" s="70"/>
      <c r="AG232" s="70">
        <f t="shared" si="59"/>
        <v>45000</v>
      </c>
      <c r="AH232" s="70"/>
      <c r="AI232" s="71">
        <f t="shared" si="58"/>
        <v>45000</v>
      </c>
      <c r="AJ232" s="71"/>
      <c r="AK232" s="71">
        <f t="shared" si="82"/>
        <v>45000</v>
      </c>
      <c r="AL232" s="71"/>
      <c r="AM232" s="70">
        <f t="shared" si="78"/>
        <v>45000</v>
      </c>
      <c r="AN232" s="71">
        <v>30000</v>
      </c>
      <c r="AO232" s="71">
        <f t="shared" si="76"/>
        <v>15000</v>
      </c>
    </row>
    <row r="233" spans="1:41" ht="15.75" hidden="1">
      <c r="A233" s="43" t="s">
        <v>14</v>
      </c>
      <c r="B233" s="44" t="s">
        <v>7</v>
      </c>
      <c r="C233" s="44" t="s">
        <v>49</v>
      </c>
      <c r="D233" s="44" t="s">
        <v>49</v>
      </c>
      <c r="E233" s="44" t="s">
        <v>189</v>
      </c>
      <c r="F233" s="44" t="s">
        <v>92</v>
      </c>
      <c r="G233" s="44" t="s">
        <v>27</v>
      </c>
      <c r="H233" s="44" t="s">
        <v>225</v>
      </c>
      <c r="I233" s="44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>
        <f>SUM(Z233:AC233)</f>
        <v>45450</v>
      </c>
      <c r="Z233" s="71">
        <v>45450</v>
      </c>
      <c r="AA233" s="71"/>
      <c r="AB233" s="71"/>
      <c r="AC233" s="71"/>
      <c r="AD233" s="71">
        <v>48480</v>
      </c>
      <c r="AE233" s="72">
        <f t="shared" si="87"/>
        <v>93930</v>
      </c>
      <c r="AF233" s="70">
        <v>2020</v>
      </c>
      <c r="AG233" s="70">
        <f t="shared" si="59"/>
        <v>95950</v>
      </c>
      <c r="AH233" s="70"/>
      <c r="AI233" s="71">
        <f t="shared" si="58"/>
        <v>95950</v>
      </c>
      <c r="AJ233" s="71"/>
      <c r="AK233" s="71">
        <f t="shared" si="82"/>
        <v>95950</v>
      </c>
      <c r="AL233" s="71">
        <v>73000</v>
      </c>
      <c r="AM233" s="70">
        <f t="shared" si="78"/>
        <v>168950</v>
      </c>
      <c r="AN233" s="71">
        <v>159580</v>
      </c>
      <c r="AO233" s="71">
        <f t="shared" si="76"/>
        <v>9370</v>
      </c>
    </row>
    <row r="234" spans="1:41" ht="15.75" hidden="1">
      <c r="A234" s="43" t="s">
        <v>12</v>
      </c>
      <c r="B234" s="44" t="s">
        <v>7</v>
      </c>
      <c r="C234" s="44" t="s">
        <v>49</v>
      </c>
      <c r="D234" s="44" t="s">
        <v>49</v>
      </c>
      <c r="E234" s="44" t="s">
        <v>189</v>
      </c>
      <c r="F234" s="44" t="s">
        <v>92</v>
      </c>
      <c r="G234" s="44" t="s">
        <v>24</v>
      </c>
      <c r="H234" s="44" t="s">
        <v>279</v>
      </c>
      <c r="I234" s="44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>
        <f>SUM(Z234:AC234)</f>
        <v>30000</v>
      </c>
      <c r="Z234" s="71">
        <v>30000</v>
      </c>
      <c r="AA234" s="71"/>
      <c r="AB234" s="71"/>
      <c r="AC234" s="71"/>
      <c r="AD234" s="71"/>
      <c r="AE234" s="72">
        <f t="shared" si="87"/>
        <v>30000</v>
      </c>
      <c r="AF234" s="70"/>
      <c r="AG234" s="70">
        <f t="shared" si="59"/>
        <v>30000</v>
      </c>
      <c r="AH234" s="70"/>
      <c r="AI234" s="71">
        <f t="shared" si="58"/>
        <v>30000</v>
      </c>
      <c r="AJ234" s="71"/>
      <c r="AK234" s="71">
        <f t="shared" si="82"/>
        <v>30000</v>
      </c>
      <c r="AL234" s="71"/>
      <c r="AM234" s="70">
        <f t="shared" si="78"/>
        <v>30000</v>
      </c>
      <c r="AN234" s="71">
        <v>30000</v>
      </c>
      <c r="AO234" s="71">
        <f t="shared" si="76"/>
        <v>0</v>
      </c>
    </row>
    <row r="235" spans="1:41" ht="15.75" hidden="1">
      <c r="A235" s="43" t="s">
        <v>12</v>
      </c>
      <c r="B235" s="44" t="s">
        <v>7</v>
      </c>
      <c r="C235" s="44" t="s">
        <v>49</v>
      </c>
      <c r="D235" s="44" t="s">
        <v>49</v>
      </c>
      <c r="E235" s="44" t="s">
        <v>189</v>
      </c>
      <c r="F235" s="44" t="s">
        <v>92</v>
      </c>
      <c r="G235" s="44" t="s">
        <v>24</v>
      </c>
      <c r="H235" s="44" t="s">
        <v>278</v>
      </c>
      <c r="I235" s="44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71"/>
      <c r="AA235" s="71"/>
      <c r="AB235" s="71"/>
      <c r="AC235" s="71"/>
      <c r="AD235" s="71">
        <v>16420</v>
      </c>
      <c r="AE235" s="72">
        <f t="shared" si="87"/>
        <v>16420</v>
      </c>
      <c r="AF235" s="70"/>
      <c r="AG235" s="70">
        <f t="shared" si="59"/>
        <v>16420</v>
      </c>
      <c r="AH235" s="70">
        <v>50000</v>
      </c>
      <c r="AI235" s="71">
        <f t="shared" si="58"/>
        <v>66420</v>
      </c>
      <c r="AJ235" s="71"/>
      <c r="AK235" s="71">
        <f t="shared" si="82"/>
        <v>66420</v>
      </c>
      <c r="AL235" s="71"/>
      <c r="AM235" s="70">
        <f t="shared" si="78"/>
        <v>66420</v>
      </c>
      <c r="AN235" s="71">
        <v>63520</v>
      </c>
      <c r="AO235" s="71">
        <f t="shared" si="76"/>
        <v>2900</v>
      </c>
    </row>
    <row r="236" spans="1:41" ht="15.75" hidden="1">
      <c r="A236" s="43" t="s">
        <v>12</v>
      </c>
      <c r="B236" s="44" t="s">
        <v>7</v>
      </c>
      <c r="C236" s="44" t="s">
        <v>49</v>
      </c>
      <c r="D236" s="44" t="s">
        <v>49</v>
      </c>
      <c r="E236" s="44" t="s">
        <v>189</v>
      </c>
      <c r="F236" s="44" t="s">
        <v>92</v>
      </c>
      <c r="G236" s="44" t="s">
        <v>24</v>
      </c>
      <c r="H236" s="44" t="s">
        <v>68</v>
      </c>
      <c r="I236" s="44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71"/>
      <c r="AA236" s="71"/>
      <c r="AB236" s="71"/>
      <c r="AC236" s="71"/>
      <c r="AD236" s="71">
        <v>2200</v>
      </c>
      <c r="AE236" s="72">
        <f t="shared" si="87"/>
        <v>2200</v>
      </c>
      <c r="AF236" s="70"/>
      <c r="AG236" s="70">
        <f t="shared" si="59"/>
        <v>2200</v>
      </c>
      <c r="AH236" s="70"/>
      <c r="AI236" s="71">
        <f t="shared" si="58"/>
        <v>2200</v>
      </c>
      <c r="AJ236" s="71"/>
      <c r="AK236" s="71">
        <f t="shared" si="82"/>
        <v>2200</v>
      </c>
      <c r="AL236" s="71"/>
      <c r="AM236" s="70">
        <f t="shared" si="78"/>
        <v>2200</v>
      </c>
      <c r="AN236" s="71">
        <v>2200</v>
      </c>
      <c r="AO236" s="71">
        <f t="shared" si="76"/>
        <v>0</v>
      </c>
    </row>
    <row r="237" spans="1:41" ht="15.75" hidden="1">
      <c r="A237" s="43" t="s">
        <v>56</v>
      </c>
      <c r="B237" s="44" t="s">
        <v>7</v>
      </c>
      <c r="C237" s="44" t="s">
        <v>49</v>
      </c>
      <c r="D237" s="44" t="s">
        <v>29</v>
      </c>
      <c r="E237" s="44"/>
      <c r="F237" s="44"/>
      <c r="G237" s="44"/>
      <c r="H237" s="44"/>
      <c r="I237" s="44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>
        <f aca="true" t="shared" si="88" ref="Y237:AO237">Y238</f>
        <v>2536500</v>
      </c>
      <c r="Z237" s="46">
        <f t="shared" si="88"/>
        <v>606800</v>
      </c>
      <c r="AA237" s="46">
        <f t="shared" si="88"/>
        <v>722100</v>
      </c>
      <c r="AB237" s="46">
        <f t="shared" si="88"/>
        <v>950100</v>
      </c>
      <c r="AC237" s="46">
        <f t="shared" si="88"/>
        <v>257500</v>
      </c>
      <c r="AD237" s="46">
        <f t="shared" si="88"/>
        <v>166050</v>
      </c>
      <c r="AE237" s="46">
        <f t="shared" si="88"/>
        <v>2702550</v>
      </c>
      <c r="AF237" s="46">
        <f t="shared" si="88"/>
        <v>0</v>
      </c>
      <c r="AG237" s="46">
        <f t="shared" si="88"/>
        <v>2702550</v>
      </c>
      <c r="AH237" s="46">
        <f t="shared" si="88"/>
        <v>21000</v>
      </c>
      <c r="AI237" s="46">
        <f t="shared" si="88"/>
        <v>2723550</v>
      </c>
      <c r="AJ237" s="46">
        <f t="shared" si="88"/>
        <v>-956379</v>
      </c>
      <c r="AK237" s="46">
        <f t="shared" si="88"/>
        <v>1697171</v>
      </c>
      <c r="AL237" s="46">
        <f t="shared" si="88"/>
        <v>15800</v>
      </c>
      <c r="AM237" s="46">
        <f t="shared" si="88"/>
        <v>1712971</v>
      </c>
      <c r="AN237" s="46">
        <f t="shared" si="88"/>
        <v>1643716.47</v>
      </c>
      <c r="AO237" s="74">
        <f t="shared" si="88"/>
        <v>69254.53000000003</v>
      </c>
    </row>
    <row r="238" spans="1:41" ht="31.5" hidden="1">
      <c r="A238" s="43" t="s">
        <v>234</v>
      </c>
      <c r="B238" s="44" t="s">
        <v>7</v>
      </c>
      <c r="C238" s="44" t="s">
        <v>49</v>
      </c>
      <c r="D238" s="44" t="s">
        <v>29</v>
      </c>
      <c r="E238" s="44" t="s">
        <v>190</v>
      </c>
      <c r="F238" s="44"/>
      <c r="G238" s="44"/>
      <c r="H238" s="44"/>
      <c r="I238" s="44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>
        <f>SUM(Y239:Y247)</f>
        <v>2536500</v>
      </c>
      <c r="Z238" s="46">
        <f aca="true" t="shared" si="89" ref="Z238:AK238">SUM(Z239:Z247)</f>
        <v>606800</v>
      </c>
      <c r="AA238" s="46">
        <f t="shared" si="89"/>
        <v>722100</v>
      </c>
      <c r="AB238" s="46">
        <f t="shared" si="89"/>
        <v>950100</v>
      </c>
      <c r="AC238" s="46">
        <f t="shared" si="89"/>
        <v>257500</v>
      </c>
      <c r="AD238" s="46">
        <f t="shared" si="89"/>
        <v>166050</v>
      </c>
      <c r="AE238" s="46">
        <f t="shared" si="89"/>
        <v>2702550</v>
      </c>
      <c r="AF238" s="46">
        <f t="shared" si="89"/>
        <v>0</v>
      </c>
      <c r="AG238" s="46">
        <f t="shared" si="89"/>
        <v>2702550</v>
      </c>
      <c r="AH238" s="46">
        <f t="shared" si="89"/>
        <v>21000</v>
      </c>
      <c r="AI238" s="46">
        <f t="shared" si="89"/>
        <v>2723550</v>
      </c>
      <c r="AJ238" s="46">
        <f t="shared" si="89"/>
        <v>-956379</v>
      </c>
      <c r="AK238" s="46">
        <f t="shared" si="89"/>
        <v>1697171</v>
      </c>
      <c r="AL238" s="46">
        <f>SUM(AL239:AL247)</f>
        <v>15800</v>
      </c>
      <c r="AM238" s="46">
        <f>SUM(AM239:AM247)</f>
        <v>1712971</v>
      </c>
      <c r="AN238" s="46">
        <f>SUM(AN239:AN247)</f>
        <v>1643716.47</v>
      </c>
      <c r="AO238" s="74">
        <f>SUM(AO239:AO247)</f>
        <v>69254.53000000003</v>
      </c>
    </row>
    <row r="239" spans="1:41" ht="15.75" hidden="1">
      <c r="A239" s="43" t="s">
        <v>10</v>
      </c>
      <c r="B239" s="44" t="s">
        <v>274</v>
      </c>
      <c r="C239" s="44" t="s">
        <v>49</v>
      </c>
      <c r="D239" s="44" t="s">
        <v>29</v>
      </c>
      <c r="E239" s="44" t="s">
        <v>190</v>
      </c>
      <c r="F239" s="44" t="s">
        <v>92</v>
      </c>
      <c r="G239" s="44" t="s">
        <v>21</v>
      </c>
      <c r="H239" s="44" t="s">
        <v>70</v>
      </c>
      <c r="I239" s="44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>
        <f>SUM(Z239:AC239)</f>
        <v>399400</v>
      </c>
      <c r="Z239" s="71">
        <v>399400</v>
      </c>
      <c r="AA239" s="71"/>
      <c r="AB239" s="71"/>
      <c r="AC239" s="71"/>
      <c r="AD239" s="71"/>
      <c r="AE239" s="72">
        <f>Y239+AD239</f>
        <v>399400</v>
      </c>
      <c r="AF239" s="70"/>
      <c r="AG239" s="70">
        <f t="shared" si="59"/>
        <v>399400</v>
      </c>
      <c r="AH239" s="70"/>
      <c r="AI239" s="71">
        <f t="shared" si="58"/>
        <v>399400</v>
      </c>
      <c r="AJ239" s="71">
        <v>70000</v>
      </c>
      <c r="AK239" s="71">
        <f t="shared" si="82"/>
        <v>469400</v>
      </c>
      <c r="AL239" s="71">
        <v>31300</v>
      </c>
      <c r="AM239" s="71">
        <f t="shared" si="78"/>
        <v>500700</v>
      </c>
      <c r="AN239" s="71">
        <v>498850</v>
      </c>
      <c r="AO239" s="71">
        <f t="shared" si="76"/>
        <v>1850</v>
      </c>
    </row>
    <row r="240" spans="1:41" ht="15.75" hidden="1">
      <c r="A240" s="43" t="s">
        <v>286</v>
      </c>
      <c r="B240" s="44" t="s">
        <v>7</v>
      </c>
      <c r="C240" s="44" t="s">
        <v>49</v>
      </c>
      <c r="D240" s="44" t="s">
        <v>29</v>
      </c>
      <c r="E240" s="44" t="s">
        <v>190</v>
      </c>
      <c r="F240" s="44" t="s">
        <v>92</v>
      </c>
      <c r="G240" s="44" t="s">
        <v>22</v>
      </c>
      <c r="H240" s="44" t="s">
        <v>184</v>
      </c>
      <c r="I240" s="44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71"/>
      <c r="AA240" s="71"/>
      <c r="AB240" s="71"/>
      <c r="AC240" s="71"/>
      <c r="AD240" s="71"/>
      <c r="AE240" s="72"/>
      <c r="AF240" s="70"/>
      <c r="AG240" s="70"/>
      <c r="AH240" s="70"/>
      <c r="AI240" s="71"/>
      <c r="AJ240" s="71"/>
      <c r="AK240" s="71"/>
      <c r="AL240" s="71">
        <v>12000</v>
      </c>
      <c r="AM240" s="71">
        <f t="shared" si="78"/>
        <v>12000</v>
      </c>
      <c r="AN240" s="71">
        <v>12000</v>
      </c>
      <c r="AO240" s="71">
        <f t="shared" si="76"/>
        <v>0</v>
      </c>
    </row>
    <row r="241" spans="1:41" ht="15.75" hidden="1">
      <c r="A241" s="43" t="s">
        <v>154</v>
      </c>
      <c r="B241" s="44" t="s">
        <v>7</v>
      </c>
      <c r="C241" s="44" t="s">
        <v>49</v>
      </c>
      <c r="D241" s="44" t="s">
        <v>29</v>
      </c>
      <c r="E241" s="44" t="s">
        <v>190</v>
      </c>
      <c r="F241" s="44" t="s">
        <v>92</v>
      </c>
      <c r="G241" s="44" t="s">
        <v>22</v>
      </c>
      <c r="H241" s="44" t="s">
        <v>67</v>
      </c>
      <c r="I241" s="44"/>
      <c r="J241" s="46"/>
      <c r="K241" s="46"/>
      <c r="L241" s="46"/>
      <c r="M241" s="46"/>
      <c r="N241" s="46"/>
      <c r="O241" s="46"/>
      <c r="P241" s="46">
        <v>410700</v>
      </c>
      <c r="Q241" s="46">
        <v>410700</v>
      </c>
      <c r="R241" s="46">
        <v>410700</v>
      </c>
      <c r="S241" s="46"/>
      <c r="T241" s="46"/>
      <c r="U241" s="46"/>
      <c r="V241" s="46">
        <v>410700</v>
      </c>
      <c r="W241" s="46">
        <v>410700</v>
      </c>
      <c r="X241" s="46">
        <v>410700</v>
      </c>
      <c r="Y241" s="46">
        <f aca="true" t="shared" si="90" ref="Y241:Y247">SUM(Z241:AC241)</f>
        <v>445000</v>
      </c>
      <c r="Z241" s="71">
        <v>111250</v>
      </c>
      <c r="AA241" s="71">
        <v>111250</v>
      </c>
      <c r="AB241" s="71">
        <v>111250</v>
      </c>
      <c r="AC241" s="71">
        <v>111250</v>
      </c>
      <c r="AD241" s="71"/>
      <c r="AE241" s="72">
        <f aca="true" t="shared" si="91" ref="AE241:AE247">Y241+AD241</f>
        <v>445000</v>
      </c>
      <c r="AF241" s="70"/>
      <c r="AG241" s="70">
        <f t="shared" si="59"/>
        <v>445000</v>
      </c>
      <c r="AH241" s="70"/>
      <c r="AI241" s="71">
        <f t="shared" si="58"/>
        <v>445000</v>
      </c>
      <c r="AJ241" s="71"/>
      <c r="AK241" s="71">
        <f t="shared" si="82"/>
        <v>445000</v>
      </c>
      <c r="AL241" s="71">
        <v>-125000</v>
      </c>
      <c r="AM241" s="71">
        <f t="shared" si="78"/>
        <v>320000</v>
      </c>
      <c r="AN241" s="71">
        <v>290437.47</v>
      </c>
      <c r="AO241" s="71">
        <f t="shared" si="76"/>
        <v>29562.530000000028</v>
      </c>
    </row>
    <row r="242" spans="1:41" ht="15.75" hidden="1">
      <c r="A242" s="43" t="s">
        <v>14</v>
      </c>
      <c r="B242" s="44" t="s">
        <v>7</v>
      </c>
      <c r="C242" s="44" t="s">
        <v>49</v>
      </c>
      <c r="D242" s="44" t="s">
        <v>29</v>
      </c>
      <c r="E242" s="44" t="s">
        <v>190</v>
      </c>
      <c r="F242" s="44" t="s">
        <v>92</v>
      </c>
      <c r="G242" s="44" t="s">
        <v>27</v>
      </c>
      <c r="H242" s="44" t="s">
        <v>83</v>
      </c>
      <c r="I242" s="44"/>
      <c r="J242" s="46"/>
      <c r="K242" s="46"/>
      <c r="L242" s="46"/>
      <c r="M242" s="46"/>
      <c r="N242" s="46"/>
      <c r="O242" s="46"/>
      <c r="P242" s="46">
        <v>114800</v>
      </c>
      <c r="Q242" s="46">
        <v>114800</v>
      </c>
      <c r="R242" s="46">
        <v>114800</v>
      </c>
      <c r="S242" s="46"/>
      <c r="T242" s="46"/>
      <c r="U242" s="46"/>
      <c r="V242" s="46">
        <v>114800</v>
      </c>
      <c r="W242" s="46">
        <v>114800</v>
      </c>
      <c r="X242" s="46">
        <v>114800</v>
      </c>
      <c r="Y242" s="46">
        <f t="shared" si="90"/>
        <v>0</v>
      </c>
      <c r="Z242" s="71"/>
      <c r="AA242" s="71"/>
      <c r="AB242" s="71"/>
      <c r="AC242" s="71"/>
      <c r="AD242" s="71"/>
      <c r="AE242" s="72">
        <f t="shared" si="91"/>
        <v>0</v>
      </c>
      <c r="AF242" s="70"/>
      <c r="AG242" s="70">
        <f t="shared" si="59"/>
        <v>0</v>
      </c>
      <c r="AH242" s="70"/>
      <c r="AI242" s="71">
        <f aca="true" t="shared" si="92" ref="AI242:AI312">AG242+AH242</f>
        <v>0</v>
      </c>
      <c r="AJ242" s="70"/>
      <c r="AK242" s="71">
        <f t="shared" si="82"/>
        <v>0</v>
      </c>
      <c r="AL242" s="71">
        <v>28500</v>
      </c>
      <c r="AM242" s="71">
        <f t="shared" si="78"/>
        <v>28500</v>
      </c>
      <c r="AN242" s="71">
        <v>25060</v>
      </c>
      <c r="AO242" s="71">
        <f t="shared" si="76"/>
        <v>3440</v>
      </c>
    </row>
    <row r="243" spans="1:41" ht="15.75" hidden="1">
      <c r="A243" s="43" t="s">
        <v>14</v>
      </c>
      <c r="B243" s="44" t="s">
        <v>7</v>
      </c>
      <c r="C243" s="44" t="s">
        <v>49</v>
      </c>
      <c r="D243" s="44" t="s">
        <v>29</v>
      </c>
      <c r="E243" s="44" t="s">
        <v>190</v>
      </c>
      <c r="F243" s="44" t="s">
        <v>92</v>
      </c>
      <c r="G243" s="44" t="s">
        <v>27</v>
      </c>
      <c r="H243" s="44" t="s">
        <v>88</v>
      </c>
      <c r="I243" s="44"/>
      <c r="J243" s="46"/>
      <c r="K243" s="46"/>
      <c r="L243" s="46"/>
      <c r="M243" s="46"/>
      <c r="N243" s="46"/>
      <c r="O243" s="46"/>
      <c r="P243" s="46">
        <v>836600</v>
      </c>
      <c r="Q243" s="46">
        <v>836600</v>
      </c>
      <c r="R243" s="46">
        <v>836600</v>
      </c>
      <c r="S243" s="46"/>
      <c r="T243" s="46"/>
      <c r="U243" s="46"/>
      <c r="V243" s="46">
        <v>836600</v>
      </c>
      <c r="W243" s="46">
        <v>836600</v>
      </c>
      <c r="X243" s="46">
        <v>836600</v>
      </c>
      <c r="Y243" s="46">
        <f t="shared" si="90"/>
        <v>1269600</v>
      </c>
      <c r="Z243" s="71"/>
      <c r="AA243" s="71">
        <v>489600</v>
      </c>
      <c r="AB243" s="71">
        <v>780000</v>
      </c>
      <c r="AC243" s="71"/>
      <c r="AD243" s="71"/>
      <c r="AE243" s="72">
        <f t="shared" si="91"/>
        <v>1269600</v>
      </c>
      <c r="AF243" s="70"/>
      <c r="AG243" s="70">
        <f t="shared" si="59"/>
        <v>1269600</v>
      </c>
      <c r="AH243" s="70"/>
      <c r="AI243" s="71">
        <f t="shared" si="92"/>
        <v>1269600</v>
      </c>
      <c r="AJ243" s="71">
        <v>-1096379</v>
      </c>
      <c r="AK243" s="71">
        <f t="shared" si="82"/>
        <v>173221</v>
      </c>
      <c r="AL243" s="71">
        <v>11000</v>
      </c>
      <c r="AM243" s="71">
        <f t="shared" si="78"/>
        <v>184221</v>
      </c>
      <c r="AN243" s="71">
        <v>176521</v>
      </c>
      <c r="AO243" s="71">
        <f t="shared" si="76"/>
        <v>7700</v>
      </c>
    </row>
    <row r="244" spans="1:41" ht="15.75" hidden="1">
      <c r="A244" s="43" t="s">
        <v>11</v>
      </c>
      <c r="B244" s="44" t="s">
        <v>7</v>
      </c>
      <c r="C244" s="44" t="s">
        <v>49</v>
      </c>
      <c r="D244" s="44" t="s">
        <v>29</v>
      </c>
      <c r="E244" s="44" t="s">
        <v>190</v>
      </c>
      <c r="F244" s="44" t="s">
        <v>92</v>
      </c>
      <c r="G244" s="44" t="s">
        <v>23</v>
      </c>
      <c r="H244" s="44" t="s">
        <v>85</v>
      </c>
      <c r="I244" s="44"/>
      <c r="J244" s="46"/>
      <c r="K244" s="46"/>
      <c r="L244" s="46"/>
      <c r="M244" s="46"/>
      <c r="N244" s="46"/>
      <c r="O244" s="46"/>
      <c r="P244" s="46">
        <v>500000</v>
      </c>
      <c r="Q244" s="46">
        <v>500000</v>
      </c>
      <c r="R244" s="46">
        <v>500000</v>
      </c>
      <c r="S244" s="46"/>
      <c r="T244" s="46"/>
      <c r="U244" s="46"/>
      <c r="V244" s="46">
        <v>500000</v>
      </c>
      <c r="W244" s="46">
        <v>500000</v>
      </c>
      <c r="X244" s="46">
        <v>500000</v>
      </c>
      <c r="Y244" s="46">
        <f t="shared" si="90"/>
        <v>0</v>
      </c>
      <c r="Z244" s="71"/>
      <c r="AA244" s="71"/>
      <c r="AB244" s="71"/>
      <c r="AC244" s="71"/>
      <c r="AD244" s="71"/>
      <c r="AE244" s="72">
        <f t="shared" si="91"/>
        <v>0</v>
      </c>
      <c r="AF244" s="70"/>
      <c r="AG244" s="70">
        <f t="shared" si="59"/>
        <v>0</v>
      </c>
      <c r="AH244" s="70"/>
      <c r="AI244" s="71">
        <f t="shared" si="92"/>
        <v>0</v>
      </c>
      <c r="AJ244" s="71">
        <v>70000</v>
      </c>
      <c r="AK244" s="71"/>
      <c r="AL244" s="71"/>
      <c r="AM244" s="71">
        <f t="shared" si="78"/>
        <v>0</v>
      </c>
      <c r="AN244" s="71"/>
      <c r="AO244" s="71">
        <f t="shared" si="76"/>
        <v>0</v>
      </c>
    </row>
    <row r="245" spans="1:41" ht="15.75" hidden="1">
      <c r="A245" s="43" t="s">
        <v>12</v>
      </c>
      <c r="B245" s="44" t="s">
        <v>7</v>
      </c>
      <c r="C245" s="44" t="s">
        <v>49</v>
      </c>
      <c r="D245" s="44" t="s">
        <v>29</v>
      </c>
      <c r="E245" s="44" t="s">
        <v>190</v>
      </c>
      <c r="F245" s="44" t="s">
        <v>92</v>
      </c>
      <c r="G245" s="44" t="s">
        <v>24</v>
      </c>
      <c r="H245" s="44" t="s">
        <v>68</v>
      </c>
      <c r="I245" s="44"/>
      <c r="J245" s="46"/>
      <c r="K245" s="46"/>
      <c r="L245" s="46"/>
      <c r="M245" s="46"/>
      <c r="N245" s="46"/>
      <c r="O245" s="46"/>
      <c r="P245" s="46">
        <v>300000</v>
      </c>
      <c r="Q245" s="46">
        <v>300000</v>
      </c>
      <c r="R245" s="46">
        <v>300000</v>
      </c>
      <c r="S245" s="46"/>
      <c r="T245" s="46"/>
      <c r="U245" s="46"/>
      <c r="V245" s="46">
        <v>300000</v>
      </c>
      <c r="W245" s="46">
        <v>300000</v>
      </c>
      <c r="X245" s="46">
        <v>300000</v>
      </c>
      <c r="Y245" s="46">
        <f t="shared" si="90"/>
        <v>230000</v>
      </c>
      <c r="Z245" s="71">
        <v>96150</v>
      </c>
      <c r="AA245" s="71">
        <v>75000</v>
      </c>
      <c r="AB245" s="71">
        <v>58850</v>
      </c>
      <c r="AC245" s="71">
        <v>0</v>
      </c>
      <c r="AD245" s="71">
        <v>166050</v>
      </c>
      <c r="AE245" s="72">
        <f t="shared" si="91"/>
        <v>396050</v>
      </c>
      <c r="AF245" s="70"/>
      <c r="AG245" s="70">
        <f aca="true" t="shared" si="93" ref="AG245:AG312">AE245+AF245</f>
        <v>396050</v>
      </c>
      <c r="AH245" s="70">
        <v>21000</v>
      </c>
      <c r="AI245" s="71">
        <f t="shared" si="92"/>
        <v>417050</v>
      </c>
      <c r="AJ245" s="71"/>
      <c r="AK245" s="71">
        <f t="shared" si="82"/>
        <v>417050</v>
      </c>
      <c r="AL245" s="71"/>
      <c r="AM245" s="71">
        <f t="shared" si="78"/>
        <v>417050</v>
      </c>
      <c r="AN245" s="71">
        <v>417050</v>
      </c>
      <c r="AO245" s="71">
        <f t="shared" si="76"/>
        <v>0</v>
      </c>
    </row>
    <row r="246" spans="1:41" ht="15.75" hidden="1">
      <c r="A246" s="43" t="s">
        <v>14</v>
      </c>
      <c r="B246" s="44" t="s">
        <v>7</v>
      </c>
      <c r="C246" s="44" t="s">
        <v>49</v>
      </c>
      <c r="D246" s="44" t="s">
        <v>29</v>
      </c>
      <c r="E246" s="44" t="s">
        <v>190</v>
      </c>
      <c r="F246" s="44" t="s">
        <v>101</v>
      </c>
      <c r="G246" s="44" t="s">
        <v>27</v>
      </c>
      <c r="H246" s="44" t="s">
        <v>88</v>
      </c>
      <c r="I246" s="44"/>
      <c r="J246" s="46"/>
      <c r="K246" s="46"/>
      <c r="L246" s="46"/>
      <c r="M246" s="46"/>
      <c r="N246" s="46"/>
      <c r="O246" s="46"/>
      <c r="P246" s="46">
        <v>92500</v>
      </c>
      <c r="Q246" s="46">
        <v>92500</v>
      </c>
      <c r="R246" s="46">
        <v>92500</v>
      </c>
      <c r="S246" s="46"/>
      <c r="T246" s="46"/>
      <c r="U246" s="46"/>
      <c r="V246" s="46">
        <v>92500</v>
      </c>
      <c r="W246" s="46">
        <v>92500</v>
      </c>
      <c r="X246" s="46">
        <v>92500</v>
      </c>
      <c r="Y246" s="46">
        <f t="shared" si="90"/>
        <v>92500</v>
      </c>
      <c r="Z246" s="71"/>
      <c r="AA246" s="71">
        <v>46250</v>
      </c>
      <c r="AB246" s="71"/>
      <c r="AC246" s="71">
        <v>46250</v>
      </c>
      <c r="AD246" s="71"/>
      <c r="AE246" s="72">
        <f t="shared" si="91"/>
        <v>92500</v>
      </c>
      <c r="AF246" s="70"/>
      <c r="AG246" s="70">
        <f t="shared" si="93"/>
        <v>92500</v>
      </c>
      <c r="AH246" s="70"/>
      <c r="AI246" s="71">
        <f t="shared" si="92"/>
        <v>92500</v>
      </c>
      <c r="AJ246" s="71"/>
      <c r="AK246" s="71">
        <f t="shared" si="82"/>
        <v>92500</v>
      </c>
      <c r="AL246" s="71"/>
      <c r="AM246" s="71">
        <f t="shared" si="78"/>
        <v>92500</v>
      </c>
      <c r="AN246" s="71">
        <v>67500</v>
      </c>
      <c r="AO246" s="71">
        <f t="shared" si="76"/>
        <v>25000</v>
      </c>
    </row>
    <row r="247" spans="1:41" ht="15.75" hidden="1">
      <c r="A247" s="43" t="s">
        <v>14</v>
      </c>
      <c r="B247" s="44" t="s">
        <v>7</v>
      </c>
      <c r="C247" s="44" t="s">
        <v>49</v>
      </c>
      <c r="D247" s="44" t="s">
        <v>29</v>
      </c>
      <c r="E247" s="44" t="s">
        <v>190</v>
      </c>
      <c r="F247" s="44" t="s">
        <v>102</v>
      </c>
      <c r="G247" s="44" t="s">
        <v>27</v>
      </c>
      <c r="H247" s="44" t="s">
        <v>88</v>
      </c>
      <c r="I247" s="44"/>
      <c r="J247" s="46"/>
      <c r="K247" s="46"/>
      <c r="L247" s="46"/>
      <c r="M247" s="46"/>
      <c r="N247" s="46"/>
      <c r="O247" s="46"/>
      <c r="P247" s="46">
        <v>100000</v>
      </c>
      <c r="Q247" s="46">
        <v>100000</v>
      </c>
      <c r="R247" s="46">
        <v>100000</v>
      </c>
      <c r="S247" s="46"/>
      <c r="T247" s="46"/>
      <c r="U247" s="46"/>
      <c r="V247" s="46">
        <v>100000</v>
      </c>
      <c r="W247" s="46">
        <v>100000</v>
      </c>
      <c r="X247" s="46">
        <v>100000</v>
      </c>
      <c r="Y247" s="46">
        <f t="shared" si="90"/>
        <v>100000</v>
      </c>
      <c r="Z247" s="71"/>
      <c r="AA247" s="71"/>
      <c r="AB247" s="71"/>
      <c r="AC247" s="71">
        <v>100000</v>
      </c>
      <c r="AD247" s="71"/>
      <c r="AE247" s="72">
        <f t="shared" si="91"/>
        <v>100000</v>
      </c>
      <c r="AF247" s="70"/>
      <c r="AG247" s="70">
        <f t="shared" si="93"/>
        <v>100000</v>
      </c>
      <c r="AH247" s="70"/>
      <c r="AI247" s="71">
        <f t="shared" si="92"/>
        <v>100000</v>
      </c>
      <c r="AJ247" s="71"/>
      <c r="AK247" s="71">
        <f t="shared" si="82"/>
        <v>100000</v>
      </c>
      <c r="AL247" s="71">
        <v>58000</v>
      </c>
      <c r="AM247" s="71">
        <f t="shared" si="78"/>
        <v>158000</v>
      </c>
      <c r="AN247" s="71">
        <v>156298</v>
      </c>
      <c r="AO247" s="71">
        <f t="shared" si="76"/>
        <v>1702</v>
      </c>
    </row>
    <row r="248" spans="1:41" ht="15.75">
      <c r="A248" s="43" t="s">
        <v>211</v>
      </c>
      <c r="B248" s="44" t="s">
        <v>7</v>
      </c>
      <c r="C248" s="44" t="s">
        <v>57</v>
      </c>
      <c r="D248" s="44" t="s">
        <v>206</v>
      </c>
      <c r="E248" s="44"/>
      <c r="F248" s="44"/>
      <c r="G248" s="44"/>
      <c r="H248" s="44"/>
      <c r="I248" s="44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>
        <f>Y249</f>
        <v>2509588</v>
      </c>
      <c r="Z248" s="46">
        <f aca="true" t="shared" si="94" ref="Z248:AO249">Z249</f>
        <v>926540</v>
      </c>
      <c r="AA248" s="46">
        <f t="shared" si="94"/>
        <v>301050</v>
      </c>
      <c r="AB248" s="46">
        <f t="shared" si="94"/>
        <v>100350</v>
      </c>
      <c r="AC248" s="46">
        <f t="shared" si="94"/>
        <v>1181648</v>
      </c>
      <c r="AD248" s="46">
        <f t="shared" si="94"/>
        <v>290000</v>
      </c>
      <c r="AE248" s="46">
        <f t="shared" si="94"/>
        <v>2799588</v>
      </c>
      <c r="AF248" s="46">
        <f t="shared" si="94"/>
        <v>370540</v>
      </c>
      <c r="AG248" s="46">
        <f t="shared" si="94"/>
        <v>3170128</v>
      </c>
      <c r="AH248" s="46">
        <f t="shared" si="94"/>
        <v>320000</v>
      </c>
      <c r="AI248" s="46">
        <f t="shared" si="94"/>
        <v>3490128</v>
      </c>
      <c r="AJ248" s="46">
        <f t="shared" si="94"/>
        <v>84632</v>
      </c>
      <c r="AK248" s="46">
        <f t="shared" si="94"/>
        <v>3574760</v>
      </c>
      <c r="AL248" s="46">
        <f t="shared" si="94"/>
        <v>3275347.36</v>
      </c>
      <c r="AM248" s="46">
        <f t="shared" si="94"/>
        <v>6978107.36</v>
      </c>
      <c r="AN248" s="46">
        <f t="shared" si="94"/>
        <v>5108795.24</v>
      </c>
      <c r="AO248" s="74">
        <f t="shared" si="94"/>
        <v>1869312.1199999999</v>
      </c>
    </row>
    <row r="249" spans="1:41" ht="15.75" hidden="1">
      <c r="A249" s="43" t="s">
        <v>235</v>
      </c>
      <c r="B249" s="44" t="s">
        <v>7</v>
      </c>
      <c r="C249" s="44" t="s">
        <v>57</v>
      </c>
      <c r="D249" s="44" t="s">
        <v>34</v>
      </c>
      <c r="E249" s="44"/>
      <c r="F249" s="44"/>
      <c r="G249" s="44"/>
      <c r="H249" s="44"/>
      <c r="I249" s="44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>
        <f>Y250</f>
        <v>2509588</v>
      </c>
      <c r="Z249" s="46">
        <f t="shared" si="94"/>
        <v>926540</v>
      </c>
      <c r="AA249" s="46">
        <f t="shared" si="94"/>
        <v>301050</v>
      </c>
      <c r="AB249" s="46">
        <f t="shared" si="94"/>
        <v>100350</v>
      </c>
      <c r="AC249" s="46">
        <f t="shared" si="94"/>
        <v>1181648</v>
      </c>
      <c r="AD249" s="46">
        <f t="shared" si="94"/>
        <v>290000</v>
      </c>
      <c r="AE249" s="46">
        <f t="shared" si="94"/>
        <v>2799588</v>
      </c>
      <c r="AF249" s="46">
        <f t="shared" si="94"/>
        <v>370540</v>
      </c>
      <c r="AG249" s="46">
        <f t="shared" si="94"/>
        <v>3170128</v>
      </c>
      <c r="AH249" s="46">
        <f t="shared" si="94"/>
        <v>320000</v>
      </c>
      <c r="AI249" s="46">
        <f t="shared" si="94"/>
        <v>3490128</v>
      </c>
      <c r="AJ249" s="46">
        <f t="shared" si="94"/>
        <v>84632</v>
      </c>
      <c r="AK249" s="46">
        <f t="shared" si="94"/>
        <v>3574760</v>
      </c>
      <c r="AL249" s="46">
        <f t="shared" si="94"/>
        <v>3275347.36</v>
      </c>
      <c r="AM249" s="46">
        <f t="shared" si="94"/>
        <v>6978107.36</v>
      </c>
      <c r="AN249" s="46">
        <f t="shared" si="94"/>
        <v>5108795.24</v>
      </c>
      <c r="AO249" s="74">
        <f t="shared" si="94"/>
        <v>1869312.1199999999</v>
      </c>
    </row>
    <row r="250" spans="1:41" ht="31.5" hidden="1">
      <c r="A250" s="43" t="s">
        <v>261</v>
      </c>
      <c r="B250" s="44" t="s">
        <v>7</v>
      </c>
      <c r="C250" s="44" t="s">
        <v>57</v>
      </c>
      <c r="D250" s="44" t="s">
        <v>34</v>
      </c>
      <c r="E250" s="44" t="s">
        <v>191</v>
      </c>
      <c r="F250" s="44"/>
      <c r="G250" s="44"/>
      <c r="H250" s="44"/>
      <c r="I250" s="44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>
        <f>SUM(Y251:Y263)</f>
        <v>2509588</v>
      </c>
      <c r="Z250" s="46">
        <f aca="true" t="shared" si="95" ref="Z250:AM250">SUM(Z251:Z263)</f>
        <v>926540</v>
      </c>
      <c r="AA250" s="46">
        <f t="shared" si="95"/>
        <v>301050</v>
      </c>
      <c r="AB250" s="46">
        <f t="shared" si="95"/>
        <v>100350</v>
      </c>
      <c r="AC250" s="46">
        <f t="shared" si="95"/>
        <v>1181648</v>
      </c>
      <c r="AD250" s="46">
        <f t="shared" si="95"/>
        <v>290000</v>
      </c>
      <c r="AE250" s="46">
        <f t="shared" si="95"/>
        <v>2799588</v>
      </c>
      <c r="AF250" s="46">
        <f t="shared" si="95"/>
        <v>370540</v>
      </c>
      <c r="AG250" s="46">
        <f t="shared" si="95"/>
        <v>3170128</v>
      </c>
      <c r="AH250" s="46">
        <f t="shared" si="95"/>
        <v>320000</v>
      </c>
      <c r="AI250" s="46">
        <f t="shared" si="95"/>
        <v>3490128</v>
      </c>
      <c r="AJ250" s="46">
        <f t="shared" si="95"/>
        <v>84632</v>
      </c>
      <c r="AK250" s="46">
        <f t="shared" si="95"/>
        <v>3574760</v>
      </c>
      <c r="AL250" s="46">
        <f t="shared" si="95"/>
        <v>3275347.36</v>
      </c>
      <c r="AM250" s="46">
        <f t="shared" si="95"/>
        <v>6978107.36</v>
      </c>
      <c r="AN250" s="46">
        <f>SUM(AN251:AN263)</f>
        <v>5108795.24</v>
      </c>
      <c r="AO250" s="46">
        <f>SUM(AO251:AO263)</f>
        <v>1869312.1199999999</v>
      </c>
    </row>
    <row r="251" spans="1:41" ht="15.75" hidden="1">
      <c r="A251" s="43" t="s">
        <v>10</v>
      </c>
      <c r="B251" s="44" t="s">
        <v>7</v>
      </c>
      <c r="C251" s="44" t="s">
        <v>57</v>
      </c>
      <c r="D251" s="44" t="s">
        <v>34</v>
      </c>
      <c r="E251" s="44" t="s">
        <v>191</v>
      </c>
      <c r="F251" s="44" t="s">
        <v>92</v>
      </c>
      <c r="G251" s="44" t="s">
        <v>21</v>
      </c>
      <c r="H251" s="44" t="s">
        <v>70</v>
      </c>
      <c r="I251" s="44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>
        <f>SUM(Z251:AC251)</f>
        <v>200000</v>
      </c>
      <c r="Z251" s="46">
        <v>200000</v>
      </c>
      <c r="AA251" s="46"/>
      <c r="AB251" s="46"/>
      <c r="AC251" s="46"/>
      <c r="AD251" s="71">
        <v>66700</v>
      </c>
      <c r="AE251" s="72">
        <f>Y251+AD251</f>
        <v>266700</v>
      </c>
      <c r="AF251" s="70">
        <v>42540</v>
      </c>
      <c r="AG251" s="70">
        <f t="shared" si="93"/>
        <v>309240</v>
      </c>
      <c r="AH251" s="70">
        <v>37000</v>
      </c>
      <c r="AI251" s="71">
        <f t="shared" si="92"/>
        <v>346240</v>
      </c>
      <c r="AJ251" s="71">
        <v>170000</v>
      </c>
      <c r="AK251" s="71">
        <f t="shared" si="82"/>
        <v>516240</v>
      </c>
      <c r="AL251" s="71">
        <v>-13500</v>
      </c>
      <c r="AM251" s="71">
        <v>590740</v>
      </c>
      <c r="AN251" s="71">
        <v>487963.3</v>
      </c>
      <c r="AO251" s="71">
        <f t="shared" si="76"/>
        <v>102776.70000000001</v>
      </c>
    </row>
    <row r="252" spans="1:41" ht="15.75" hidden="1">
      <c r="A252" s="43" t="s">
        <v>361</v>
      </c>
      <c r="B252" s="44" t="s">
        <v>7</v>
      </c>
      <c r="C252" s="44" t="s">
        <v>57</v>
      </c>
      <c r="D252" s="44" t="s">
        <v>34</v>
      </c>
      <c r="E252" s="44" t="s">
        <v>191</v>
      </c>
      <c r="F252" s="44" t="s">
        <v>92</v>
      </c>
      <c r="G252" s="44" t="s">
        <v>22</v>
      </c>
      <c r="H252" s="44" t="s">
        <v>289</v>
      </c>
      <c r="I252" s="44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71"/>
      <c r="AE252" s="72"/>
      <c r="AF252" s="70"/>
      <c r="AG252" s="70"/>
      <c r="AH252" s="70"/>
      <c r="AI252" s="71"/>
      <c r="AJ252" s="71"/>
      <c r="AK252" s="71"/>
      <c r="AL252" s="71">
        <v>300000</v>
      </c>
      <c r="AM252" s="71">
        <f t="shared" si="78"/>
        <v>300000</v>
      </c>
      <c r="AN252" s="71">
        <v>276154.63</v>
      </c>
      <c r="AO252" s="71">
        <f t="shared" si="76"/>
        <v>23845.369999999995</v>
      </c>
    </row>
    <row r="253" spans="1:41" ht="31.5" hidden="1">
      <c r="A253" s="43" t="s">
        <v>168</v>
      </c>
      <c r="B253" s="44" t="s">
        <v>7</v>
      </c>
      <c r="C253" s="44" t="s">
        <v>57</v>
      </c>
      <c r="D253" s="44" t="s">
        <v>34</v>
      </c>
      <c r="E253" s="44" t="s">
        <v>191</v>
      </c>
      <c r="F253" s="44" t="s">
        <v>92</v>
      </c>
      <c r="G253" s="44" t="s">
        <v>22</v>
      </c>
      <c r="H253" s="44" t="s">
        <v>79</v>
      </c>
      <c r="I253" s="44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71"/>
      <c r="AE253" s="72"/>
      <c r="AF253" s="70"/>
      <c r="AG253" s="70"/>
      <c r="AH253" s="70">
        <v>2426.19</v>
      </c>
      <c r="AI253" s="71">
        <f t="shared" si="92"/>
        <v>2426.19</v>
      </c>
      <c r="AJ253" s="71"/>
      <c r="AK253" s="71">
        <f t="shared" si="82"/>
        <v>2426.19</v>
      </c>
      <c r="AL253" s="71">
        <v>3376.16</v>
      </c>
      <c r="AM253" s="71">
        <f t="shared" si="78"/>
        <v>5802.35</v>
      </c>
      <c r="AN253" s="71">
        <v>5802.35</v>
      </c>
      <c r="AO253" s="71">
        <f t="shared" si="76"/>
        <v>0</v>
      </c>
    </row>
    <row r="254" spans="1:41" ht="15.75" hidden="1">
      <c r="A254" s="43" t="s">
        <v>286</v>
      </c>
      <c r="B254" s="44" t="s">
        <v>7</v>
      </c>
      <c r="C254" s="44" t="s">
        <v>57</v>
      </c>
      <c r="D254" s="44" t="s">
        <v>34</v>
      </c>
      <c r="E254" s="44" t="s">
        <v>191</v>
      </c>
      <c r="F254" s="44" t="s">
        <v>92</v>
      </c>
      <c r="G254" s="44" t="s">
        <v>22</v>
      </c>
      <c r="H254" s="44" t="s">
        <v>184</v>
      </c>
      <c r="I254" s="44"/>
      <c r="J254" s="46"/>
      <c r="K254" s="46"/>
      <c r="L254" s="46"/>
      <c r="M254" s="46"/>
      <c r="N254" s="46"/>
      <c r="O254" s="46"/>
      <c r="P254" s="46">
        <v>200000</v>
      </c>
      <c r="Q254" s="46">
        <v>200000</v>
      </c>
      <c r="R254" s="46">
        <v>200000</v>
      </c>
      <c r="S254" s="46"/>
      <c r="T254" s="46"/>
      <c r="U254" s="46"/>
      <c r="V254" s="46">
        <v>200000</v>
      </c>
      <c r="W254" s="46">
        <v>200000</v>
      </c>
      <c r="X254" s="46">
        <v>200000</v>
      </c>
      <c r="Y254" s="46">
        <f>SUM(Z254:AC254)</f>
        <v>1050000</v>
      </c>
      <c r="Z254" s="71">
        <v>50000</v>
      </c>
      <c r="AA254" s="71"/>
      <c r="AB254" s="71"/>
      <c r="AC254" s="71">
        <v>1000000</v>
      </c>
      <c r="AD254" s="71">
        <v>-258000</v>
      </c>
      <c r="AE254" s="72">
        <f>Y254+AD254</f>
        <v>792000</v>
      </c>
      <c r="AF254" s="70">
        <v>70000</v>
      </c>
      <c r="AG254" s="70">
        <f t="shared" si="93"/>
        <v>862000</v>
      </c>
      <c r="AH254" s="70">
        <v>-300000</v>
      </c>
      <c r="AI254" s="71">
        <f t="shared" si="92"/>
        <v>562000</v>
      </c>
      <c r="AJ254" s="71">
        <v>144632</v>
      </c>
      <c r="AK254" s="71">
        <f t="shared" si="82"/>
        <v>706632</v>
      </c>
      <c r="AL254" s="71">
        <v>608518</v>
      </c>
      <c r="AM254" s="71">
        <f t="shared" si="78"/>
        <v>1315150</v>
      </c>
      <c r="AN254" s="71">
        <v>587343.89</v>
      </c>
      <c r="AO254" s="71">
        <f t="shared" si="76"/>
        <v>727806.11</v>
      </c>
    </row>
    <row r="255" spans="1:41" ht="15.75" hidden="1">
      <c r="A255" s="43" t="s">
        <v>154</v>
      </c>
      <c r="B255" s="44" t="s">
        <v>7</v>
      </c>
      <c r="C255" s="44" t="s">
        <v>57</v>
      </c>
      <c r="D255" s="44" t="s">
        <v>34</v>
      </c>
      <c r="E255" s="44" t="s">
        <v>191</v>
      </c>
      <c r="F255" s="44" t="s">
        <v>92</v>
      </c>
      <c r="G255" s="44" t="s">
        <v>22</v>
      </c>
      <c r="H255" s="44" t="s">
        <v>67</v>
      </c>
      <c r="I255" s="44"/>
      <c r="J255" s="46"/>
      <c r="K255" s="46"/>
      <c r="L255" s="46"/>
      <c r="M255" s="46"/>
      <c r="N255" s="46"/>
      <c r="O255" s="46"/>
      <c r="P255" s="46">
        <v>1500000</v>
      </c>
      <c r="Q255" s="46">
        <v>1500000</v>
      </c>
      <c r="R255" s="46">
        <v>1500000</v>
      </c>
      <c r="S255" s="46"/>
      <c r="T255" s="46"/>
      <c r="U255" s="46"/>
      <c r="V255" s="46">
        <v>1500000</v>
      </c>
      <c r="W255" s="46">
        <v>1500000</v>
      </c>
      <c r="X255" s="46">
        <v>1500000</v>
      </c>
      <c r="Y255" s="46">
        <v>234000</v>
      </c>
      <c r="Z255" s="71">
        <v>243600</v>
      </c>
      <c r="AA255" s="71"/>
      <c r="AB255" s="71"/>
      <c r="AC255" s="71"/>
      <c r="AD255" s="71">
        <v>9600</v>
      </c>
      <c r="AE255" s="72">
        <f>Y255+AD255</f>
        <v>243600</v>
      </c>
      <c r="AF255" s="70"/>
      <c r="AG255" s="70">
        <f t="shared" si="93"/>
        <v>243600</v>
      </c>
      <c r="AH255" s="70">
        <v>30000</v>
      </c>
      <c r="AI255" s="71">
        <f t="shared" si="92"/>
        <v>273600</v>
      </c>
      <c r="AJ255" s="71"/>
      <c r="AK255" s="71">
        <f t="shared" si="82"/>
        <v>273600</v>
      </c>
      <c r="AL255" s="71">
        <v>673500</v>
      </c>
      <c r="AM255" s="71">
        <v>987100</v>
      </c>
      <c r="AN255" s="71">
        <v>275846.01</v>
      </c>
      <c r="AO255" s="71">
        <f t="shared" si="76"/>
        <v>711253.99</v>
      </c>
    </row>
    <row r="256" spans="1:41" ht="15.75" hidden="1">
      <c r="A256" s="43" t="s">
        <v>14</v>
      </c>
      <c r="B256" s="44" t="s">
        <v>7</v>
      </c>
      <c r="C256" s="44" t="s">
        <v>57</v>
      </c>
      <c r="D256" s="44" t="s">
        <v>34</v>
      </c>
      <c r="E256" s="44" t="s">
        <v>191</v>
      </c>
      <c r="F256" s="44" t="s">
        <v>92</v>
      </c>
      <c r="G256" s="44" t="s">
        <v>27</v>
      </c>
      <c r="H256" s="44" t="s">
        <v>225</v>
      </c>
      <c r="I256" s="44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71"/>
      <c r="AA256" s="71"/>
      <c r="AB256" s="71"/>
      <c r="AC256" s="71"/>
      <c r="AD256" s="71"/>
      <c r="AE256" s="72"/>
      <c r="AF256" s="70"/>
      <c r="AG256" s="70"/>
      <c r="AH256" s="70">
        <v>20050</v>
      </c>
      <c r="AI256" s="71">
        <f t="shared" si="92"/>
        <v>20050</v>
      </c>
      <c r="AJ256" s="71">
        <v>183602.8</v>
      </c>
      <c r="AK256" s="71">
        <f t="shared" si="82"/>
        <v>203652.8</v>
      </c>
      <c r="AL256" s="71">
        <v>80300</v>
      </c>
      <c r="AM256" s="71">
        <f t="shared" si="78"/>
        <v>283952.8</v>
      </c>
      <c r="AN256" s="71">
        <v>271691.86</v>
      </c>
      <c r="AO256" s="71">
        <f t="shared" si="76"/>
        <v>12260.940000000002</v>
      </c>
    </row>
    <row r="257" spans="1:41" ht="15.75" hidden="1">
      <c r="A257" s="43" t="s">
        <v>14</v>
      </c>
      <c r="B257" s="44" t="s">
        <v>7</v>
      </c>
      <c r="C257" s="44" t="s">
        <v>57</v>
      </c>
      <c r="D257" s="44" t="s">
        <v>34</v>
      </c>
      <c r="E257" s="44" t="s">
        <v>191</v>
      </c>
      <c r="F257" s="44" t="s">
        <v>92</v>
      </c>
      <c r="G257" s="44" t="s">
        <v>27</v>
      </c>
      <c r="H257" s="44" t="s">
        <v>83</v>
      </c>
      <c r="I257" s="44"/>
      <c r="J257" s="46"/>
      <c r="K257" s="46"/>
      <c r="L257" s="46"/>
      <c r="M257" s="46"/>
      <c r="N257" s="46"/>
      <c r="O257" s="46"/>
      <c r="P257" s="46">
        <v>1000000</v>
      </c>
      <c r="Q257" s="46">
        <v>1000000</v>
      </c>
      <c r="R257" s="46">
        <v>1000000</v>
      </c>
      <c r="S257" s="46"/>
      <c r="T257" s="46"/>
      <c r="U257" s="46"/>
      <c r="V257" s="46">
        <v>1000000</v>
      </c>
      <c r="W257" s="46">
        <v>1000000</v>
      </c>
      <c r="X257" s="46">
        <v>1000000</v>
      </c>
      <c r="Y257" s="46">
        <v>922148</v>
      </c>
      <c r="Z257" s="71">
        <v>330900</v>
      </c>
      <c r="AA257" s="71">
        <v>300000</v>
      </c>
      <c r="AB257" s="71">
        <v>100000</v>
      </c>
      <c r="AC257" s="71">
        <v>181648</v>
      </c>
      <c r="AD257" s="71">
        <v>-134700</v>
      </c>
      <c r="AE257" s="72">
        <f>Y257+AD257</f>
        <v>787448</v>
      </c>
      <c r="AF257" s="70">
        <v>230700</v>
      </c>
      <c r="AG257" s="70">
        <f t="shared" si="93"/>
        <v>1018148</v>
      </c>
      <c r="AH257" s="70">
        <v>459023.81</v>
      </c>
      <c r="AI257" s="71">
        <f t="shared" si="92"/>
        <v>1477171.81</v>
      </c>
      <c r="AJ257" s="70">
        <v>-456120.8</v>
      </c>
      <c r="AK257" s="71">
        <f t="shared" si="82"/>
        <v>1021051.01</v>
      </c>
      <c r="AL257" s="71">
        <v>400000</v>
      </c>
      <c r="AM257" s="71">
        <f t="shared" si="78"/>
        <v>1421051.01</v>
      </c>
      <c r="AN257" s="71">
        <v>1293458</v>
      </c>
      <c r="AO257" s="71">
        <f t="shared" si="76"/>
        <v>127593.01000000001</v>
      </c>
    </row>
    <row r="258" spans="1:41" ht="15.75" hidden="1">
      <c r="A258" s="43" t="s">
        <v>14</v>
      </c>
      <c r="B258" s="44" t="s">
        <v>7</v>
      </c>
      <c r="C258" s="44" t="s">
        <v>57</v>
      </c>
      <c r="D258" s="44" t="s">
        <v>34</v>
      </c>
      <c r="E258" s="44" t="s">
        <v>191</v>
      </c>
      <c r="F258" s="44" t="s">
        <v>92</v>
      </c>
      <c r="G258" s="44" t="s">
        <v>27</v>
      </c>
      <c r="H258" s="44" t="s">
        <v>88</v>
      </c>
      <c r="I258" s="44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71"/>
      <c r="AA258" s="71"/>
      <c r="AB258" s="71"/>
      <c r="AC258" s="71"/>
      <c r="AD258" s="71"/>
      <c r="AE258" s="72"/>
      <c r="AF258" s="70"/>
      <c r="AG258" s="70"/>
      <c r="AH258" s="70">
        <v>5000</v>
      </c>
      <c r="AI258" s="71">
        <f t="shared" si="92"/>
        <v>5000</v>
      </c>
      <c r="AJ258" s="70"/>
      <c r="AK258" s="71">
        <f t="shared" si="82"/>
        <v>5000</v>
      </c>
      <c r="AL258" s="71">
        <v>-470</v>
      </c>
      <c r="AM258" s="71">
        <f t="shared" si="78"/>
        <v>4530</v>
      </c>
      <c r="AN258" s="71">
        <v>4530</v>
      </c>
      <c r="AO258" s="71">
        <f t="shared" si="76"/>
        <v>0</v>
      </c>
    </row>
    <row r="259" spans="1:41" ht="15.75" hidden="1">
      <c r="A259" s="43" t="s">
        <v>11</v>
      </c>
      <c r="B259" s="44" t="s">
        <v>7</v>
      </c>
      <c r="C259" s="44" t="s">
        <v>57</v>
      </c>
      <c r="D259" s="44" t="s">
        <v>34</v>
      </c>
      <c r="E259" s="44" t="s">
        <v>191</v>
      </c>
      <c r="F259" s="44" t="s">
        <v>94</v>
      </c>
      <c r="G259" s="44" t="s">
        <v>23</v>
      </c>
      <c r="H259" s="44" t="s">
        <v>85</v>
      </c>
      <c r="I259" s="44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71"/>
      <c r="AA259" s="71"/>
      <c r="AB259" s="71"/>
      <c r="AC259" s="71"/>
      <c r="AD259" s="71"/>
      <c r="AE259" s="72">
        <f>Y259+AD259</f>
        <v>0</v>
      </c>
      <c r="AF259" s="70">
        <v>16000</v>
      </c>
      <c r="AG259" s="70">
        <f t="shared" si="93"/>
        <v>16000</v>
      </c>
      <c r="AH259" s="70"/>
      <c r="AI259" s="71">
        <f t="shared" si="92"/>
        <v>16000</v>
      </c>
      <c r="AJ259" s="71"/>
      <c r="AK259" s="71">
        <f t="shared" si="82"/>
        <v>16000</v>
      </c>
      <c r="AL259" s="71">
        <v>-1377</v>
      </c>
      <c r="AM259" s="71">
        <f t="shared" si="78"/>
        <v>14623</v>
      </c>
      <c r="AN259" s="71">
        <v>14623</v>
      </c>
      <c r="AO259" s="71">
        <f t="shared" si="76"/>
        <v>0</v>
      </c>
    </row>
    <row r="260" spans="1:41" ht="15.75" hidden="1">
      <c r="A260" s="43" t="s">
        <v>11</v>
      </c>
      <c r="B260" s="44" t="s">
        <v>7</v>
      </c>
      <c r="C260" s="44" t="s">
        <v>57</v>
      </c>
      <c r="D260" s="44" t="s">
        <v>34</v>
      </c>
      <c r="E260" s="44" t="s">
        <v>191</v>
      </c>
      <c r="F260" s="44" t="s">
        <v>92</v>
      </c>
      <c r="G260" s="44" t="s">
        <v>23</v>
      </c>
      <c r="H260" s="44" t="s">
        <v>85</v>
      </c>
      <c r="I260" s="44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71"/>
      <c r="AA260" s="71"/>
      <c r="AB260" s="71"/>
      <c r="AC260" s="71"/>
      <c r="AD260" s="71">
        <v>403000</v>
      </c>
      <c r="AE260" s="72">
        <f>Y260+AD260</f>
        <v>403000</v>
      </c>
      <c r="AF260" s="70">
        <v>8000</v>
      </c>
      <c r="AG260" s="70">
        <f t="shared" si="93"/>
        <v>411000</v>
      </c>
      <c r="AH260" s="70">
        <v>84000</v>
      </c>
      <c r="AI260" s="71">
        <f t="shared" si="92"/>
        <v>495000</v>
      </c>
      <c r="AJ260" s="71"/>
      <c r="AK260" s="71">
        <f t="shared" si="82"/>
        <v>495000</v>
      </c>
      <c r="AL260" s="71">
        <v>1139266.2</v>
      </c>
      <c r="AM260" s="71">
        <f t="shared" si="78"/>
        <v>1634266.2</v>
      </c>
      <c r="AN260" s="71">
        <v>1497268.2</v>
      </c>
      <c r="AO260" s="71">
        <f t="shared" si="76"/>
        <v>136998</v>
      </c>
    </row>
    <row r="261" spans="1:41" ht="15.75" hidden="1">
      <c r="A261" s="43" t="s">
        <v>12</v>
      </c>
      <c r="B261" s="44" t="s">
        <v>7</v>
      </c>
      <c r="C261" s="44" t="s">
        <v>57</v>
      </c>
      <c r="D261" s="44" t="s">
        <v>34</v>
      </c>
      <c r="E261" s="44" t="s">
        <v>191</v>
      </c>
      <c r="F261" s="44" t="s">
        <v>92</v>
      </c>
      <c r="G261" s="44" t="s">
        <v>24</v>
      </c>
      <c r="H261" s="44" t="s">
        <v>278</v>
      </c>
      <c r="I261" s="44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>
        <f>SUM(Z261:AC261)</f>
        <v>99940</v>
      </c>
      <c r="Z261" s="71">
        <v>99940</v>
      </c>
      <c r="AA261" s="71"/>
      <c r="AB261" s="71"/>
      <c r="AC261" s="71"/>
      <c r="AD261" s="71">
        <v>147000</v>
      </c>
      <c r="AE261" s="72">
        <f>Y261+AD261</f>
        <v>246940</v>
      </c>
      <c r="AF261" s="70"/>
      <c r="AG261" s="70">
        <f t="shared" si="93"/>
        <v>246940</v>
      </c>
      <c r="AH261" s="70"/>
      <c r="AI261" s="71">
        <f t="shared" si="92"/>
        <v>246940</v>
      </c>
      <c r="AJ261" s="71"/>
      <c r="AK261" s="71">
        <f t="shared" si="82"/>
        <v>246940</v>
      </c>
      <c r="AL261" s="71"/>
      <c r="AM261" s="71">
        <v>346940</v>
      </c>
      <c r="AN261" s="71">
        <v>320862</v>
      </c>
      <c r="AO261" s="71">
        <f t="shared" si="76"/>
        <v>26078</v>
      </c>
    </row>
    <row r="262" spans="1:41" ht="15.75" hidden="1">
      <c r="A262" s="43" t="s">
        <v>12</v>
      </c>
      <c r="B262" s="44" t="s">
        <v>7</v>
      </c>
      <c r="C262" s="44" t="s">
        <v>57</v>
      </c>
      <c r="D262" s="44" t="s">
        <v>34</v>
      </c>
      <c r="E262" s="44" t="s">
        <v>191</v>
      </c>
      <c r="F262" s="44" t="s">
        <v>92</v>
      </c>
      <c r="G262" s="44" t="s">
        <v>24</v>
      </c>
      <c r="H262" s="44" t="s">
        <v>279</v>
      </c>
      <c r="I262" s="44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71"/>
      <c r="AA262" s="71"/>
      <c r="AB262" s="71"/>
      <c r="AC262" s="71"/>
      <c r="AD262" s="71"/>
      <c r="AE262" s="72"/>
      <c r="AF262" s="70"/>
      <c r="AG262" s="70"/>
      <c r="AH262" s="70"/>
      <c r="AI262" s="71"/>
      <c r="AJ262" s="71">
        <v>42518</v>
      </c>
      <c r="AK262" s="71">
        <f t="shared" si="82"/>
        <v>42518</v>
      </c>
      <c r="AL262" s="71">
        <v>-5000</v>
      </c>
      <c r="AM262" s="71">
        <f t="shared" si="78"/>
        <v>37518</v>
      </c>
      <c r="AN262" s="71">
        <v>37518</v>
      </c>
      <c r="AO262" s="71">
        <f t="shared" si="76"/>
        <v>0</v>
      </c>
    </row>
    <row r="263" spans="1:41" ht="15.75" hidden="1">
      <c r="A263" s="43" t="s">
        <v>12</v>
      </c>
      <c r="B263" s="44" t="s">
        <v>7</v>
      </c>
      <c r="C263" s="44" t="s">
        <v>57</v>
      </c>
      <c r="D263" s="44" t="s">
        <v>34</v>
      </c>
      <c r="E263" s="44" t="s">
        <v>191</v>
      </c>
      <c r="F263" s="44" t="s">
        <v>92</v>
      </c>
      <c r="G263" s="44" t="s">
        <v>24</v>
      </c>
      <c r="H263" s="44" t="s">
        <v>68</v>
      </c>
      <c r="I263" s="44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>
        <f>SUM(Z263:AC263)</f>
        <v>3500</v>
      </c>
      <c r="Z263" s="71">
        <v>2100</v>
      </c>
      <c r="AA263" s="71">
        <v>1050</v>
      </c>
      <c r="AB263" s="71">
        <v>350</v>
      </c>
      <c r="AC263" s="71">
        <v>0</v>
      </c>
      <c r="AD263" s="71">
        <v>56400</v>
      </c>
      <c r="AE263" s="72">
        <f>Y263+AD263</f>
        <v>59900</v>
      </c>
      <c r="AF263" s="70">
        <v>3300</v>
      </c>
      <c r="AG263" s="70">
        <f t="shared" si="93"/>
        <v>63200</v>
      </c>
      <c r="AH263" s="70">
        <v>-17500</v>
      </c>
      <c r="AI263" s="71">
        <f t="shared" si="92"/>
        <v>45700</v>
      </c>
      <c r="AJ263" s="71"/>
      <c r="AK263" s="71">
        <f t="shared" si="82"/>
        <v>45700</v>
      </c>
      <c r="AL263" s="71">
        <v>90734</v>
      </c>
      <c r="AM263" s="71">
        <v>36434</v>
      </c>
      <c r="AN263" s="71">
        <v>35734</v>
      </c>
      <c r="AO263" s="71">
        <f t="shared" si="76"/>
        <v>700</v>
      </c>
    </row>
    <row r="264" spans="1:41" ht="15.75" hidden="1">
      <c r="A264" s="43" t="s">
        <v>213</v>
      </c>
      <c r="B264" s="44" t="s">
        <v>7</v>
      </c>
      <c r="C264" s="44" t="s">
        <v>29</v>
      </c>
      <c r="D264" s="44" t="s">
        <v>206</v>
      </c>
      <c r="E264" s="44"/>
      <c r="F264" s="44"/>
      <c r="G264" s="44"/>
      <c r="H264" s="44"/>
      <c r="I264" s="44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>
        <f aca="true" t="shared" si="96" ref="Y264:AM264">Y265</f>
        <v>1285420</v>
      </c>
      <c r="Z264" s="46">
        <f t="shared" si="96"/>
        <v>35000</v>
      </c>
      <c r="AA264" s="46">
        <f t="shared" si="96"/>
        <v>1150420</v>
      </c>
      <c r="AB264" s="46">
        <f t="shared" si="96"/>
        <v>0</v>
      </c>
      <c r="AC264" s="46">
        <f t="shared" si="96"/>
        <v>100000</v>
      </c>
      <c r="AD264" s="46">
        <f t="shared" si="96"/>
        <v>92400</v>
      </c>
      <c r="AE264" s="46">
        <f t="shared" si="96"/>
        <v>1377820</v>
      </c>
      <c r="AF264" s="46">
        <f t="shared" si="96"/>
        <v>15070</v>
      </c>
      <c r="AG264" s="46">
        <f t="shared" si="96"/>
        <v>1392890</v>
      </c>
      <c r="AH264" s="46">
        <f t="shared" si="96"/>
        <v>-1348440</v>
      </c>
      <c r="AI264" s="46">
        <f t="shared" si="96"/>
        <v>44450</v>
      </c>
      <c r="AJ264" s="46">
        <f t="shared" si="96"/>
        <v>-44450</v>
      </c>
      <c r="AK264" s="46">
        <f t="shared" si="96"/>
        <v>70000</v>
      </c>
      <c r="AL264" s="46">
        <f t="shared" si="96"/>
        <v>-70000</v>
      </c>
      <c r="AM264" s="46">
        <f t="shared" si="96"/>
        <v>0</v>
      </c>
      <c r="AN264" s="71"/>
      <c r="AO264" s="71">
        <f t="shared" si="76"/>
        <v>0</v>
      </c>
    </row>
    <row r="265" spans="1:41" ht="15.75" hidden="1">
      <c r="A265" s="43" t="s">
        <v>262</v>
      </c>
      <c r="B265" s="44" t="s">
        <v>7</v>
      </c>
      <c r="C265" s="44" t="s">
        <v>29</v>
      </c>
      <c r="D265" s="44" t="s">
        <v>29</v>
      </c>
      <c r="E265" s="44"/>
      <c r="F265" s="44"/>
      <c r="G265" s="44"/>
      <c r="H265" s="44"/>
      <c r="I265" s="44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>
        <f>Y266+Y269</f>
        <v>1285420</v>
      </c>
      <c r="Z265" s="46">
        <f aca="true" t="shared" si="97" ref="Z265:AK265">Z266+Z269</f>
        <v>35000</v>
      </c>
      <c r="AA265" s="46">
        <f t="shared" si="97"/>
        <v>1150420</v>
      </c>
      <c r="AB265" s="46">
        <f t="shared" si="97"/>
        <v>0</v>
      </c>
      <c r="AC265" s="46">
        <f t="shared" si="97"/>
        <v>100000</v>
      </c>
      <c r="AD265" s="46">
        <f t="shared" si="97"/>
        <v>92400</v>
      </c>
      <c r="AE265" s="46">
        <f t="shared" si="97"/>
        <v>1377820</v>
      </c>
      <c r="AF265" s="46">
        <f t="shared" si="97"/>
        <v>15070</v>
      </c>
      <c r="AG265" s="46">
        <f t="shared" si="97"/>
        <v>1392890</v>
      </c>
      <c r="AH265" s="46">
        <f t="shared" si="97"/>
        <v>-1348440</v>
      </c>
      <c r="AI265" s="46">
        <f t="shared" si="97"/>
        <v>44450</v>
      </c>
      <c r="AJ265" s="46">
        <f t="shared" si="97"/>
        <v>-44450</v>
      </c>
      <c r="AK265" s="46">
        <f t="shared" si="97"/>
        <v>70000</v>
      </c>
      <c r="AL265" s="46">
        <f>AL266+AL269</f>
        <v>-70000</v>
      </c>
      <c r="AM265" s="46">
        <f>AM266+AM269</f>
        <v>0</v>
      </c>
      <c r="AN265" s="71"/>
      <c r="AO265" s="71">
        <f t="shared" si="76"/>
        <v>0</v>
      </c>
    </row>
    <row r="266" spans="1:41" ht="15.75" hidden="1">
      <c r="A266" s="43" t="s">
        <v>236</v>
      </c>
      <c r="B266" s="44" t="s">
        <v>7</v>
      </c>
      <c r="C266" s="44" t="s">
        <v>29</v>
      </c>
      <c r="D266" s="44" t="s">
        <v>29</v>
      </c>
      <c r="E266" s="44" t="s">
        <v>192</v>
      </c>
      <c r="F266" s="44"/>
      <c r="G266" s="44"/>
      <c r="H266" s="44"/>
      <c r="I266" s="44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>
        <f>SUM(Y267:Y268)</f>
        <v>100000</v>
      </c>
      <c r="Z266" s="46">
        <f aca="true" t="shared" si="98" ref="Z266:AE266">SUM(Z267:Z268)</f>
        <v>0</v>
      </c>
      <c r="AA266" s="46">
        <f t="shared" si="98"/>
        <v>0</v>
      </c>
      <c r="AB266" s="46">
        <f t="shared" si="98"/>
        <v>0</v>
      </c>
      <c r="AC266" s="46">
        <f t="shared" si="98"/>
        <v>100000</v>
      </c>
      <c r="AD266" s="46">
        <f t="shared" si="98"/>
        <v>-15070</v>
      </c>
      <c r="AE266" s="46">
        <f t="shared" si="98"/>
        <v>84930</v>
      </c>
      <c r="AF266" s="46">
        <f>SUM(AF267:AF268)</f>
        <v>15070</v>
      </c>
      <c r="AG266" s="46">
        <f>SUM(AG267:AG268)</f>
        <v>100000</v>
      </c>
      <c r="AH266" s="46">
        <f>SUM(AH267:AH268)</f>
        <v>-100000</v>
      </c>
      <c r="AI266" s="46">
        <f>SUM(AI267:AI268)</f>
        <v>0</v>
      </c>
      <c r="AJ266" s="71"/>
      <c r="AK266" s="71">
        <f t="shared" si="82"/>
        <v>0</v>
      </c>
      <c r="AL266" s="71"/>
      <c r="AM266" s="71">
        <f t="shared" si="78"/>
        <v>0</v>
      </c>
      <c r="AN266" s="71"/>
      <c r="AO266" s="71">
        <f t="shared" si="76"/>
        <v>0</v>
      </c>
    </row>
    <row r="267" spans="1:41" ht="15.75" hidden="1">
      <c r="A267" s="43" t="s">
        <v>46</v>
      </c>
      <c r="B267" s="44" t="s">
        <v>7</v>
      </c>
      <c r="C267" s="44" t="s">
        <v>29</v>
      </c>
      <c r="D267" s="44" t="s">
        <v>29</v>
      </c>
      <c r="E267" s="44" t="s">
        <v>192</v>
      </c>
      <c r="F267" s="44" t="s">
        <v>92</v>
      </c>
      <c r="G267" s="44" t="s">
        <v>22</v>
      </c>
      <c r="H267" s="44" t="s">
        <v>184</v>
      </c>
      <c r="I267" s="44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71"/>
      <c r="AA267" s="71"/>
      <c r="AB267" s="71"/>
      <c r="AC267" s="71"/>
      <c r="AD267" s="71"/>
      <c r="AE267" s="72">
        <f>Y267+AD267</f>
        <v>0</v>
      </c>
      <c r="AF267" s="70"/>
      <c r="AG267" s="70">
        <f t="shared" si="93"/>
        <v>0</v>
      </c>
      <c r="AH267" s="70"/>
      <c r="AI267" s="71">
        <f t="shared" si="92"/>
        <v>0</v>
      </c>
      <c r="AJ267" s="71"/>
      <c r="AK267" s="71">
        <f t="shared" si="82"/>
        <v>0</v>
      </c>
      <c r="AL267" s="71"/>
      <c r="AM267" s="71">
        <f t="shared" si="78"/>
        <v>0</v>
      </c>
      <c r="AN267" s="71"/>
      <c r="AO267" s="71">
        <f aca="true" t="shared" si="99" ref="AO267:AO312">AM267-AN267</f>
        <v>0</v>
      </c>
    </row>
    <row r="268" spans="1:41" ht="15.75" hidden="1">
      <c r="A268" s="43" t="s">
        <v>14</v>
      </c>
      <c r="B268" s="44" t="s">
        <v>7</v>
      </c>
      <c r="C268" s="44" t="s">
        <v>29</v>
      </c>
      <c r="D268" s="44" t="s">
        <v>29</v>
      </c>
      <c r="E268" s="44" t="s">
        <v>192</v>
      </c>
      <c r="F268" s="44" t="s">
        <v>92</v>
      </c>
      <c r="G268" s="44" t="s">
        <v>27</v>
      </c>
      <c r="H268" s="44" t="s">
        <v>83</v>
      </c>
      <c r="I268" s="44"/>
      <c r="J268" s="46"/>
      <c r="K268" s="46"/>
      <c r="L268" s="46"/>
      <c r="M268" s="46"/>
      <c r="N268" s="46"/>
      <c r="O268" s="46"/>
      <c r="P268" s="46">
        <v>100000</v>
      </c>
      <c r="Q268" s="46">
        <v>100000</v>
      </c>
      <c r="R268" s="46">
        <v>100000</v>
      </c>
      <c r="S268" s="46"/>
      <c r="T268" s="46"/>
      <c r="U268" s="46"/>
      <c r="V268" s="46">
        <v>100000</v>
      </c>
      <c r="W268" s="46">
        <v>100000</v>
      </c>
      <c r="X268" s="46">
        <v>100000</v>
      </c>
      <c r="Y268" s="46">
        <v>100000</v>
      </c>
      <c r="Z268" s="71"/>
      <c r="AA268" s="71"/>
      <c r="AB268" s="71"/>
      <c r="AC268" s="71">
        <v>100000</v>
      </c>
      <c r="AD268" s="71">
        <v>-15070</v>
      </c>
      <c r="AE268" s="72">
        <v>84930</v>
      </c>
      <c r="AF268" s="70">
        <v>15070</v>
      </c>
      <c r="AG268" s="70">
        <f t="shared" si="93"/>
        <v>100000</v>
      </c>
      <c r="AH268" s="70">
        <v>-100000</v>
      </c>
      <c r="AI268" s="71">
        <f t="shared" si="92"/>
        <v>0</v>
      </c>
      <c r="AJ268" s="71"/>
      <c r="AK268" s="71">
        <f t="shared" si="82"/>
        <v>0</v>
      </c>
      <c r="AL268" s="71"/>
      <c r="AM268" s="71">
        <f t="shared" si="78"/>
        <v>0</v>
      </c>
      <c r="AN268" s="71"/>
      <c r="AO268" s="71">
        <f t="shared" si="99"/>
        <v>0</v>
      </c>
    </row>
    <row r="269" spans="1:41" ht="31.5" hidden="1">
      <c r="A269" s="43" t="s">
        <v>237</v>
      </c>
      <c r="B269" s="44" t="s">
        <v>7</v>
      </c>
      <c r="C269" s="44" t="s">
        <v>29</v>
      </c>
      <c r="D269" s="44" t="s">
        <v>29</v>
      </c>
      <c r="E269" s="44" t="s">
        <v>193</v>
      </c>
      <c r="F269" s="44"/>
      <c r="G269" s="44"/>
      <c r="H269" s="44"/>
      <c r="I269" s="44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>
        <f>Y270+Y271</f>
        <v>1185420</v>
      </c>
      <c r="Z269" s="46">
        <f aca="true" t="shared" si="100" ref="Z269:AM269">Z270+Z271</f>
        <v>35000</v>
      </c>
      <c r="AA269" s="46">
        <f t="shared" si="100"/>
        <v>1150420</v>
      </c>
      <c r="AB269" s="46">
        <f t="shared" si="100"/>
        <v>0</v>
      </c>
      <c r="AC269" s="46">
        <f t="shared" si="100"/>
        <v>0</v>
      </c>
      <c r="AD269" s="46">
        <f t="shared" si="100"/>
        <v>107470</v>
      </c>
      <c r="AE269" s="46">
        <f t="shared" si="100"/>
        <v>1292890</v>
      </c>
      <c r="AF269" s="46">
        <f t="shared" si="100"/>
        <v>0</v>
      </c>
      <c r="AG269" s="46">
        <f t="shared" si="100"/>
        <v>1292890</v>
      </c>
      <c r="AH269" s="46">
        <f t="shared" si="100"/>
        <v>-1248440</v>
      </c>
      <c r="AI269" s="46">
        <f t="shared" si="100"/>
        <v>44450</v>
      </c>
      <c r="AJ269" s="46">
        <f t="shared" si="100"/>
        <v>-44450</v>
      </c>
      <c r="AK269" s="46">
        <f t="shared" si="100"/>
        <v>70000</v>
      </c>
      <c r="AL269" s="46">
        <f t="shared" si="100"/>
        <v>-70000</v>
      </c>
      <c r="AM269" s="46">
        <f t="shared" si="100"/>
        <v>0</v>
      </c>
      <c r="AN269" s="71"/>
      <c r="AO269" s="71">
        <f t="shared" si="99"/>
        <v>0</v>
      </c>
    </row>
    <row r="270" spans="1:41" ht="15.75" hidden="1">
      <c r="A270" s="43" t="s">
        <v>11</v>
      </c>
      <c r="B270" s="44" t="s">
        <v>7</v>
      </c>
      <c r="C270" s="44" t="s">
        <v>29</v>
      </c>
      <c r="D270" s="44" t="s">
        <v>29</v>
      </c>
      <c r="E270" s="44" t="s">
        <v>193</v>
      </c>
      <c r="F270" s="44" t="s">
        <v>92</v>
      </c>
      <c r="G270" s="44" t="s">
        <v>23</v>
      </c>
      <c r="H270" s="44" t="s">
        <v>85</v>
      </c>
      <c r="I270" s="44"/>
      <c r="J270" s="46"/>
      <c r="K270" s="46"/>
      <c r="L270" s="46"/>
      <c r="M270" s="46"/>
      <c r="N270" s="46"/>
      <c r="O270" s="46"/>
      <c r="P270" s="46">
        <v>1500000</v>
      </c>
      <c r="Q270" s="46">
        <v>1500000</v>
      </c>
      <c r="R270" s="46">
        <v>1500000</v>
      </c>
      <c r="S270" s="46"/>
      <c r="T270" s="46"/>
      <c r="U270" s="46"/>
      <c r="V270" s="46">
        <v>1500000</v>
      </c>
      <c r="W270" s="46">
        <v>1500000</v>
      </c>
      <c r="X270" s="46">
        <v>1500000</v>
      </c>
      <c r="Y270" s="46">
        <v>1150420</v>
      </c>
      <c r="Z270" s="71"/>
      <c r="AA270" s="71">
        <v>1150420</v>
      </c>
      <c r="AB270" s="71"/>
      <c r="AC270" s="71"/>
      <c r="AD270" s="71">
        <v>15070</v>
      </c>
      <c r="AE270" s="72">
        <v>1165490</v>
      </c>
      <c r="AF270" s="70"/>
      <c r="AG270" s="70">
        <f t="shared" si="93"/>
        <v>1165490</v>
      </c>
      <c r="AH270" s="70">
        <v>-1165490</v>
      </c>
      <c r="AI270" s="71">
        <f t="shared" si="92"/>
        <v>0</v>
      </c>
      <c r="AJ270" s="71"/>
      <c r="AK270" s="71">
        <v>70000</v>
      </c>
      <c r="AL270" s="71">
        <v>-70000</v>
      </c>
      <c r="AM270" s="71">
        <f t="shared" si="78"/>
        <v>0</v>
      </c>
      <c r="AN270" s="71"/>
      <c r="AO270" s="71">
        <f t="shared" si="99"/>
        <v>0</v>
      </c>
    </row>
    <row r="271" spans="1:41" ht="15.75" hidden="1">
      <c r="A271" s="43" t="s">
        <v>12</v>
      </c>
      <c r="B271" s="44" t="s">
        <v>7</v>
      </c>
      <c r="C271" s="44" t="s">
        <v>29</v>
      </c>
      <c r="D271" s="44" t="s">
        <v>29</v>
      </c>
      <c r="E271" s="44" t="s">
        <v>193</v>
      </c>
      <c r="F271" s="44" t="s">
        <v>92</v>
      </c>
      <c r="G271" s="44" t="s">
        <v>24</v>
      </c>
      <c r="H271" s="44" t="s">
        <v>68</v>
      </c>
      <c r="I271" s="44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>
        <v>35000</v>
      </c>
      <c r="Z271" s="71">
        <v>35000</v>
      </c>
      <c r="AA271" s="71"/>
      <c r="AB271" s="71"/>
      <c r="AC271" s="71"/>
      <c r="AD271" s="71">
        <v>92400</v>
      </c>
      <c r="AE271" s="72">
        <f>Y271+AD271</f>
        <v>127400</v>
      </c>
      <c r="AF271" s="70"/>
      <c r="AG271" s="70">
        <f t="shared" si="93"/>
        <v>127400</v>
      </c>
      <c r="AH271" s="70">
        <v>-82950</v>
      </c>
      <c r="AI271" s="71">
        <f t="shared" si="92"/>
        <v>44450</v>
      </c>
      <c r="AJ271" s="71">
        <v>-44450</v>
      </c>
      <c r="AK271" s="71"/>
      <c r="AL271" s="71"/>
      <c r="AM271" s="71">
        <f t="shared" si="78"/>
        <v>0</v>
      </c>
      <c r="AN271" s="71"/>
      <c r="AO271" s="71">
        <f t="shared" si="99"/>
        <v>0</v>
      </c>
    </row>
    <row r="272" spans="1:41" ht="15.75">
      <c r="A272" s="43" t="s">
        <v>214</v>
      </c>
      <c r="B272" s="44" t="s">
        <v>7</v>
      </c>
      <c r="C272" s="44" t="s">
        <v>28</v>
      </c>
      <c r="D272" s="44" t="s">
        <v>206</v>
      </c>
      <c r="E272" s="44"/>
      <c r="F272" s="44"/>
      <c r="G272" s="44"/>
      <c r="H272" s="44"/>
      <c r="I272" s="44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>
        <f>Y273+Y290</f>
        <v>10044250</v>
      </c>
      <c r="Z272" s="46">
        <f aca="true" t="shared" si="101" ref="Z272:AK272">Z273+Z290</f>
        <v>3923937.5</v>
      </c>
      <c r="AA272" s="46">
        <f t="shared" si="101"/>
        <v>3266437.5</v>
      </c>
      <c r="AB272" s="46">
        <f t="shared" si="101"/>
        <v>1531437.5</v>
      </c>
      <c r="AC272" s="46">
        <f t="shared" si="101"/>
        <v>1322437.5</v>
      </c>
      <c r="AD272" s="46">
        <f t="shared" si="101"/>
        <v>1942500</v>
      </c>
      <c r="AE272" s="46">
        <f t="shared" si="101"/>
        <v>10522250</v>
      </c>
      <c r="AF272" s="46">
        <f t="shared" si="101"/>
        <v>3504500</v>
      </c>
      <c r="AG272" s="46">
        <f t="shared" si="101"/>
        <v>14026750</v>
      </c>
      <c r="AH272" s="46">
        <f t="shared" si="101"/>
        <v>0</v>
      </c>
      <c r="AI272" s="46">
        <f t="shared" si="101"/>
        <v>14026750</v>
      </c>
      <c r="AJ272" s="46">
        <f t="shared" si="101"/>
        <v>-5600</v>
      </c>
      <c r="AK272" s="46">
        <f t="shared" si="101"/>
        <v>14021150</v>
      </c>
      <c r="AL272" s="46">
        <f>AL273+AL290</f>
        <v>-262606.11000000016</v>
      </c>
      <c r="AM272" s="46">
        <f>AM273+AM290</f>
        <v>13758543.89</v>
      </c>
      <c r="AN272" s="46">
        <f>AN273+AN290</f>
        <v>13406000.5</v>
      </c>
      <c r="AO272" s="74">
        <f>AO273+AO290</f>
        <v>352543.3900000006</v>
      </c>
    </row>
    <row r="273" spans="1:41" ht="15.75" hidden="1">
      <c r="A273" s="43" t="s">
        <v>238</v>
      </c>
      <c r="B273" s="44" t="s">
        <v>7</v>
      </c>
      <c r="C273" s="44" t="s">
        <v>28</v>
      </c>
      <c r="D273" s="44" t="s">
        <v>44</v>
      </c>
      <c r="E273" s="44"/>
      <c r="F273" s="44"/>
      <c r="G273" s="44"/>
      <c r="H273" s="44"/>
      <c r="I273" s="44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>
        <f>Y274+Y276+Y279+Y287</f>
        <v>9546250</v>
      </c>
      <c r="Z273" s="46">
        <f aca="true" t="shared" si="102" ref="Z273:AK273">Z274+Z276+Z279+Z287</f>
        <v>3883937.5</v>
      </c>
      <c r="AA273" s="46">
        <f t="shared" si="102"/>
        <v>3097437.5</v>
      </c>
      <c r="AB273" s="46">
        <f t="shared" si="102"/>
        <v>1282437.5</v>
      </c>
      <c r="AC273" s="46">
        <f t="shared" si="102"/>
        <v>1282437.5</v>
      </c>
      <c r="AD273" s="46">
        <f t="shared" si="102"/>
        <v>1942500</v>
      </c>
      <c r="AE273" s="46">
        <f t="shared" si="102"/>
        <v>10024250</v>
      </c>
      <c r="AF273" s="46">
        <f t="shared" si="102"/>
        <v>3504500</v>
      </c>
      <c r="AG273" s="46">
        <f t="shared" si="102"/>
        <v>13528750</v>
      </c>
      <c r="AH273" s="46">
        <f t="shared" si="102"/>
        <v>0</v>
      </c>
      <c r="AI273" s="46">
        <f t="shared" si="102"/>
        <v>13528750</v>
      </c>
      <c r="AJ273" s="46">
        <f t="shared" si="102"/>
        <v>-5600</v>
      </c>
      <c r="AK273" s="46">
        <f t="shared" si="102"/>
        <v>13523150</v>
      </c>
      <c r="AL273" s="46">
        <f>AL274+AL276+AL279+AL287</f>
        <v>21318.309999999823</v>
      </c>
      <c r="AM273" s="46">
        <f>AM274+AM276+AM279+AM287</f>
        <v>13544468.31</v>
      </c>
      <c r="AN273" s="46">
        <f>AN274+AN276+AN279+AN287</f>
        <v>13192302.92</v>
      </c>
      <c r="AO273" s="74">
        <f>AO274+AO276+AO279+AO287</f>
        <v>352165.3900000006</v>
      </c>
    </row>
    <row r="274" spans="1:41" ht="31.5" hidden="1">
      <c r="A274" s="43" t="s">
        <v>263</v>
      </c>
      <c r="B274" s="44" t="s">
        <v>7</v>
      </c>
      <c r="C274" s="44" t="s">
        <v>28</v>
      </c>
      <c r="D274" s="44" t="s">
        <v>44</v>
      </c>
      <c r="E274" s="44" t="s">
        <v>194</v>
      </c>
      <c r="F274" s="44"/>
      <c r="G274" s="44"/>
      <c r="H274" s="44"/>
      <c r="I274" s="44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>
        <f aca="true" t="shared" si="103" ref="Y274:AM274">Y275</f>
        <v>0</v>
      </c>
      <c r="Z274" s="46">
        <f t="shared" si="103"/>
        <v>0</v>
      </c>
      <c r="AA274" s="46">
        <f t="shared" si="103"/>
        <v>0</v>
      </c>
      <c r="AB274" s="46">
        <f t="shared" si="103"/>
        <v>0</v>
      </c>
      <c r="AC274" s="46">
        <f t="shared" si="103"/>
        <v>0</v>
      </c>
      <c r="AD274" s="46">
        <f t="shared" si="103"/>
        <v>0</v>
      </c>
      <c r="AE274" s="46">
        <f t="shared" si="103"/>
        <v>0</v>
      </c>
      <c r="AF274" s="46">
        <f t="shared" si="103"/>
        <v>0</v>
      </c>
      <c r="AG274" s="46">
        <f t="shared" si="103"/>
        <v>0</v>
      </c>
      <c r="AH274" s="46">
        <f t="shared" si="103"/>
        <v>0</v>
      </c>
      <c r="AI274" s="46">
        <f t="shared" si="103"/>
        <v>0</v>
      </c>
      <c r="AJ274" s="46">
        <f t="shared" si="103"/>
        <v>0</v>
      </c>
      <c r="AK274" s="46">
        <f t="shared" si="103"/>
        <v>0</v>
      </c>
      <c r="AL274" s="46">
        <f t="shared" si="103"/>
        <v>0</v>
      </c>
      <c r="AM274" s="46">
        <f t="shared" si="103"/>
        <v>0</v>
      </c>
      <c r="AN274" s="71"/>
      <c r="AO274" s="71">
        <f t="shared" si="99"/>
        <v>0</v>
      </c>
    </row>
    <row r="275" spans="1:41" ht="15.75" hidden="1">
      <c r="A275" s="81" t="s">
        <v>58</v>
      </c>
      <c r="B275" s="82" t="s">
        <v>7</v>
      </c>
      <c r="C275" s="82" t="s">
        <v>28</v>
      </c>
      <c r="D275" s="82" t="s">
        <v>44</v>
      </c>
      <c r="E275" s="82" t="s">
        <v>194</v>
      </c>
      <c r="F275" s="82" t="s">
        <v>99</v>
      </c>
      <c r="G275" s="82" t="s">
        <v>30</v>
      </c>
      <c r="H275" s="82" t="s">
        <v>81</v>
      </c>
      <c r="I275" s="82"/>
      <c r="J275" s="80"/>
      <c r="K275" s="80"/>
      <c r="L275" s="80"/>
      <c r="M275" s="80"/>
      <c r="N275" s="80"/>
      <c r="O275" s="80"/>
      <c r="P275" s="80">
        <v>1030032</v>
      </c>
      <c r="Q275" s="80">
        <v>1030032</v>
      </c>
      <c r="R275" s="80">
        <v>1030032</v>
      </c>
      <c r="S275" s="80"/>
      <c r="T275" s="80"/>
      <c r="U275" s="80"/>
      <c r="V275" s="80">
        <v>1030032</v>
      </c>
      <c r="W275" s="80">
        <v>1030032</v>
      </c>
      <c r="X275" s="80">
        <v>1030032</v>
      </c>
      <c r="Y275" s="80"/>
      <c r="Z275" s="71"/>
      <c r="AA275" s="71"/>
      <c r="AB275" s="71"/>
      <c r="AC275" s="71">
        <v>0</v>
      </c>
      <c r="AD275" s="71"/>
      <c r="AE275" s="72">
        <f>Y275+AD275</f>
        <v>0</v>
      </c>
      <c r="AF275" s="70"/>
      <c r="AG275" s="70">
        <f t="shared" si="93"/>
        <v>0</v>
      </c>
      <c r="AH275" s="70"/>
      <c r="AI275" s="71">
        <f t="shared" si="92"/>
        <v>0</v>
      </c>
      <c r="AJ275" s="71"/>
      <c r="AK275" s="71">
        <f t="shared" si="82"/>
        <v>0</v>
      </c>
      <c r="AL275" s="71"/>
      <c r="AM275" s="71">
        <f aca="true" t="shared" si="104" ref="AM275:AM312">AK275+AL275</f>
        <v>0</v>
      </c>
      <c r="AN275" s="71"/>
      <c r="AO275" s="71">
        <f t="shared" si="99"/>
        <v>0</v>
      </c>
    </row>
    <row r="276" spans="1:41" s="41" customFormat="1" ht="15.75" hidden="1">
      <c r="A276" s="81" t="s">
        <v>264</v>
      </c>
      <c r="B276" s="82" t="s">
        <v>7</v>
      </c>
      <c r="C276" s="82" t="s">
        <v>28</v>
      </c>
      <c r="D276" s="82" t="s">
        <v>44</v>
      </c>
      <c r="E276" s="82" t="s">
        <v>196</v>
      </c>
      <c r="F276" s="82"/>
      <c r="G276" s="82"/>
      <c r="H276" s="82"/>
      <c r="I276" s="82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>
        <f>Y278</f>
        <v>1929750</v>
      </c>
      <c r="Z276" s="80">
        <f>Z278</f>
        <v>482437.5</v>
      </c>
      <c r="AA276" s="80">
        <f>AA278</f>
        <v>482437.5</v>
      </c>
      <c r="AB276" s="80">
        <f>AB278</f>
        <v>482437.5</v>
      </c>
      <c r="AC276" s="80">
        <f>AC278</f>
        <v>482437.5</v>
      </c>
      <c r="AD276" s="80"/>
      <c r="AE276" s="72">
        <f>Y276+AD276</f>
        <v>1929750</v>
      </c>
      <c r="AF276" s="70"/>
      <c r="AG276" s="70">
        <f t="shared" si="93"/>
        <v>1929750</v>
      </c>
      <c r="AH276" s="70"/>
      <c r="AI276" s="71">
        <f aca="true" t="shared" si="105" ref="AI276:AO276">SUM(AI277:AI278)</f>
        <v>2469750</v>
      </c>
      <c r="AJ276" s="71">
        <f t="shared" si="105"/>
        <v>-274000</v>
      </c>
      <c r="AK276" s="71">
        <f t="shared" si="105"/>
        <v>2195750</v>
      </c>
      <c r="AL276" s="71">
        <f t="shared" si="105"/>
        <v>-821260</v>
      </c>
      <c r="AM276" s="71">
        <f t="shared" si="105"/>
        <v>1374490</v>
      </c>
      <c r="AN276" s="71">
        <f t="shared" si="105"/>
        <v>1192980</v>
      </c>
      <c r="AO276" s="78">
        <f t="shared" si="105"/>
        <v>181510</v>
      </c>
    </row>
    <row r="277" spans="1:41" s="3" customFormat="1" ht="15.75" hidden="1">
      <c r="A277" s="81" t="s">
        <v>282</v>
      </c>
      <c r="B277" s="82" t="s">
        <v>7</v>
      </c>
      <c r="C277" s="82" t="s">
        <v>28</v>
      </c>
      <c r="D277" s="82" t="s">
        <v>44</v>
      </c>
      <c r="E277" s="82" t="s">
        <v>196</v>
      </c>
      <c r="F277" s="82" t="s">
        <v>92</v>
      </c>
      <c r="G277" s="82" t="s">
        <v>22</v>
      </c>
      <c r="H277" s="82" t="s">
        <v>67</v>
      </c>
      <c r="I277" s="82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  <c r="AA277" s="80"/>
      <c r="AB277" s="80"/>
      <c r="AC277" s="80"/>
      <c r="AD277" s="80"/>
      <c r="AE277" s="72"/>
      <c r="AF277" s="70"/>
      <c r="AG277" s="70"/>
      <c r="AH277" s="70"/>
      <c r="AI277" s="71"/>
      <c r="AJ277" s="71">
        <v>10000</v>
      </c>
      <c r="AK277" s="71">
        <f>AI277+AJ277</f>
        <v>10000</v>
      </c>
      <c r="AL277" s="71"/>
      <c r="AM277" s="71">
        <f t="shared" si="104"/>
        <v>10000</v>
      </c>
      <c r="AN277" s="71">
        <v>10000</v>
      </c>
      <c r="AO277" s="71">
        <f t="shared" si="99"/>
        <v>0</v>
      </c>
    </row>
    <row r="278" spans="1:41" ht="15.75" hidden="1">
      <c r="A278" s="43" t="s">
        <v>195</v>
      </c>
      <c r="B278" s="44" t="s">
        <v>7</v>
      </c>
      <c r="C278" s="44" t="s">
        <v>28</v>
      </c>
      <c r="D278" s="44" t="s">
        <v>44</v>
      </c>
      <c r="E278" s="44" t="s">
        <v>196</v>
      </c>
      <c r="F278" s="44" t="s">
        <v>98</v>
      </c>
      <c r="G278" s="44" t="s">
        <v>30</v>
      </c>
      <c r="H278" s="44" t="s">
        <v>81</v>
      </c>
      <c r="I278" s="44"/>
      <c r="J278" s="46"/>
      <c r="K278" s="46"/>
      <c r="L278" s="46"/>
      <c r="M278" s="46"/>
      <c r="N278" s="46"/>
      <c r="O278" s="46"/>
      <c r="P278" s="46">
        <v>1929750</v>
      </c>
      <c r="Q278" s="46">
        <v>1929750</v>
      </c>
      <c r="R278" s="46">
        <v>1929750</v>
      </c>
      <c r="S278" s="46"/>
      <c r="T278" s="46"/>
      <c r="U278" s="46"/>
      <c r="V278" s="46">
        <v>1929750</v>
      </c>
      <c r="W278" s="46">
        <v>1929750</v>
      </c>
      <c r="X278" s="46">
        <v>1929750</v>
      </c>
      <c r="Y278" s="46">
        <v>1929750</v>
      </c>
      <c r="Z278" s="71">
        <v>482437.5</v>
      </c>
      <c r="AA278" s="71">
        <v>482437.5</v>
      </c>
      <c r="AB278" s="71">
        <v>482437.5</v>
      </c>
      <c r="AC278" s="71">
        <v>482437.5</v>
      </c>
      <c r="AD278" s="71"/>
      <c r="AE278" s="72">
        <f>Y278+AD278</f>
        <v>1929750</v>
      </c>
      <c r="AF278" s="70"/>
      <c r="AG278" s="70">
        <f t="shared" si="93"/>
        <v>1929750</v>
      </c>
      <c r="AH278" s="70"/>
      <c r="AI278" s="71">
        <v>2469750</v>
      </c>
      <c r="AJ278" s="71">
        <v>-284000</v>
      </c>
      <c r="AK278" s="71">
        <f t="shared" si="82"/>
        <v>2185750</v>
      </c>
      <c r="AL278" s="71">
        <v>-821260</v>
      </c>
      <c r="AM278" s="71">
        <f t="shared" si="104"/>
        <v>1364490</v>
      </c>
      <c r="AN278" s="71">
        <v>1182980</v>
      </c>
      <c r="AO278" s="71">
        <f t="shared" si="99"/>
        <v>181510</v>
      </c>
    </row>
    <row r="279" spans="1:42" ht="15.75" hidden="1">
      <c r="A279" s="43" t="s">
        <v>239</v>
      </c>
      <c r="B279" s="44" t="s">
        <v>7</v>
      </c>
      <c r="C279" s="44" t="s">
        <v>28</v>
      </c>
      <c r="D279" s="44" t="s">
        <v>44</v>
      </c>
      <c r="E279" s="44" t="s">
        <v>197</v>
      </c>
      <c r="F279" s="44"/>
      <c r="G279" s="44"/>
      <c r="H279" s="44"/>
      <c r="I279" s="44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>
        <f>SUM(Y280:Y286)</f>
        <v>3095000</v>
      </c>
      <c r="Z279" s="46">
        <f aca="true" t="shared" si="106" ref="Z279:AH279">SUM(Z280:Z286)</f>
        <v>725000</v>
      </c>
      <c r="AA279" s="46">
        <f t="shared" si="106"/>
        <v>770000</v>
      </c>
      <c r="AB279" s="46">
        <f t="shared" si="106"/>
        <v>800000</v>
      </c>
      <c r="AC279" s="46">
        <f t="shared" si="106"/>
        <v>800000</v>
      </c>
      <c r="AD279" s="46">
        <f t="shared" si="106"/>
        <v>0</v>
      </c>
      <c r="AE279" s="46">
        <f t="shared" si="106"/>
        <v>3095000</v>
      </c>
      <c r="AF279" s="80">
        <f t="shared" si="106"/>
        <v>540000</v>
      </c>
      <c r="AG279" s="46">
        <f t="shared" si="106"/>
        <v>3635000</v>
      </c>
      <c r="AH279" s="46">
        <f t="shared" si="106"/>
        <v>0</v>
      </c>
      <c r="AI279" s="46">
        <f aca="true" t="shared" si="107" ref="AI279:AP279">SUM(AI280:AI286)</f>
        <v>3095000</v>
      </c>
      <c r="AJ279" s="46">
        <f t="shared" si="107"/>
        <v>273400</v>
      </c>
      <c r="AK279" s="46">
        <f t="shared" si="107"/>
        <v>3368400</v>
      </c>
      <c r="AL279" s="46">
        <f t="shared" si="107"/>
        <v>1969669.65</v>
      </c>
      <c r="AM279" s="46">
        <f t="shared" si="107"/>
        <v>5338069.65</v>
      </c>
      <c r="AN279" s="46">
        <f t="shared" si="107"/>
        <v>5167414.26</v>
      </c>
      <c r="AO279" s="74">
        <f t="shared" si="107"/>
        <v>170655.3900000006</v>
      </c>
      <c r="AP279" s="1">
        <f t="shared" si="107"/>
        <v>0</v>
      </c>
    </row>
    <row r="280" spans="1:41" ht="15.75" hidden="1">
      <c r="A280" s="43" t="s">
        <v>10</v>
      </c>
      <c r="B280" s="44" t="s">
        <v>7</v>
      </c>
      <c r="C280" s="44" t="s">
        <v>28</v>
      </c>
      <c r="D280" s="44" t="s">
        <v>44</v>
      </c>
      <c r="E280" s="44" t="s">
        <v>197</v>
      </c>
      <c r="F280" s="44" t="s">
        <v>92</v>
      </c>
      <c r="G280" s="44" t="s">
        <v>21</v>
      </c>
      <c r="H280" s="44" t="s">
        <v>70</v>
      </c>
      <c r="I280" s="44"/>
      <c r="J280" s="46"/>
      <c r="K280" s="46"/>
      <c r="L280" s="46"/>
      <c r="M280" s="46"/>
      <c r="N280" s="46"/>
      <c r="O280" s="46"/>
      <c r="P280" s="46">
        <v>40000</v>
      </c>
      <c r="Q280" s="46">
        <v>40000</v>
      </c>
      <c r="R280" s="46">
        <v>40000</v>
      </c>
      <c r="S280" s="46"/>
      <c r="T280" s="46"/>
      <c r="U280" s="46"/>
      <c r="V280" s="46">
        <v>40000</v>
      </c>
      <c r="W280" s="46">
        <v>40000</v>
      </c>
      <c r="X280" s="46">
        <v>40000</v>
      </c>
      <c r="Y280" s="46"/>
      <c r="Z280" s="71"/>
      <c r="AA280" s="71"/>
      <c r="AB280" s="71"/>
      <c r="AC280" s="71"/>
      <c r="AD280" s="71"/>
      <c r="AE280" s="72">
        <f>Y280+AD280</f>
        <v>0</v>
      </c>
      <c r="AF280" s="70">
        <v>573210</v>
      </c>
      <c r="AG280" s="70">
        <f t="shared" si="93"/>
        <v>573210</v>
      </c>
      <c r="AH280" s="70">
        <v>4000</v>
      </c>
      <c r="AI280" s="71">
        <v>37210</v>
      </c>
      <c r="AJ280" s="70"/>
      <c r="AK280" s="71">
        <f t="shared" si="82"/>
        <v>37210</v>
      </c>
      <c r="AL280" s="70">
        <v>52910</v>
      </c>
      <c r="AM280" s="71">
        <f t="shared" si="104"/>
        <v>90120</v>
      </c>
      <c r="AN280" s="71">
        <v>90120</v>
      </c>
      <c r="AO280" s="71">
        <f t="shared" si="99"/>
        <v>0</v>
      </c>
    </row>
    <row r="281" spans="1:41" ht="31.5" hidden="1">
      <c r="A281" s="43" t="s">
        <v>168</v>
      </c>
      <c r="B281" s="44" t="s">
        <v>7</v>
      </c>
      <c r="C281" s="44" t="s">
        <v>28</v>
      </c>
      <c r="D281" s="44" t="s">
        <v>44</v>
      </c>
      <c r="E281" s="44" t="s">
        <v>197</v>
      </c>
      <c r="F281" s="44" t="s">
        <v>92</v>
      </c>
      <c r="G281" s="44" t="s">
        <v>22</v>
      </c>
      <c r="H281" s="44" t="s">
        <v>79</v>
      </c>
      <c r="I281" s="44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71"/>
      <c r="AA281" s="71"/>
      <c r="AB281" s="71"/>
      <c r="AC281" s="71"/>
      <c r="AD281" s="71"/>
      <c r="AE281" s="72"/>
      <c r="AF281" s="70"/>
      <c r="AG281" s="70"/>
      <c r="AH281" s="70">
        <v>3548.61</v>
      </c>
      <c r="AI281" s="71">
        <f t="shared" si="92"/>
        <v>3548.61</v>
      </c>
      <c r="AJ281" s="71"/>
      <c r="AK281" s="71">
        <f t="shared" si="82"/>
        <v>3548.61</v>
      </c>
      <c r="AL281" s="71">
        <v>4300.65</v>
      </c>
      <c r="AM281" s="71">
        <f t="shared" si="104"/>
        <v>7849.26</v>
      </c>
      <c r="AN281" s="71">
        <v>7849.26</v>
      </c>
      <c r="AO281" s="71">
        <f t="shared" si="99"/>
        <v>0</v>
      </c>
    </row>
    <row r="282" spans="1:41" ht="15.75" hidden="1">
      <c r="A282" s="43" t="s">
        <v>46</v>
      </c>
      <c r="B282" s="44" t="s">
        <v>7</v>
      </c>
      <c r="C282" s="44" t="s">
        <v>28</v>
      </c>
      <c r="D282" s="44" t="s">
        <v>44</v>
      </c>
      <c r="E282" s="44" t="s">
        <v>197</v>
      </c>
      <c r="F282" s="44" t="s">
        <v>92</v>
      </c>
      <c r="G282" s="44" t="s">
        <v>22</v>
      </c>
      <c r="H282" s="44" t="s">
        <v>184</v>
      </c>
      <c r="I282" s="44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>
        <v>40000</v>
      </c>
      <c r="Z282" s="71">
        <v>0</v>
      </c>
      <c r="AA282" s="71"/>
      <c r="AB282" s="71"/>
      <c r="AC282" s="71"/>
      <c r="AD282" s="71"/>
      <c r="AE282" s="72"/>
      <c r="AF282" s="70">
        <v>23000</v>
      </c>
      <c r="AG282" s="70">
        <f t="shared" si="93"/>
        <v>23000</v>
      </c>
      <c r="AH282" s="70"/>
      <c r="AI282" s="71">
        <f t="shared" si="92"/>
        <v>23000</v>
      </c>
      <c r="AJ282" s="71"/>
      <c r="AK282" s="71">
        <f t="shared" si="82"/>
        <v>23000</v>
      </c>
      <c r="AL282" s="71">
        <v>104000</v>
      </c>
      <c r="AM282" s="71">
        <f t="shared" si="104"/>
        <v>127000</v>
      </c>
      <c r="AN282" s="71">
        <v>85220</v>
      </c>
      <c r="AO282" s="71">
        <f t="shared" si="99"/>
        <v>41780</v>
      </c>
    </row>
    <row r="283" spans="1:41" ht="15.75" hidden="1">
      <c r="A283" s="43" t="s">
        <v>46</v>
      </c>
      <c r="B283" s="44" t="s">
        <v>7</v>
      </c>
      <c r="C283" s="44" t="s">
        <v>28</v>
      </c>
      <c r="D283" s="44" t="s">
        <v>44</v>
      </c>
      <c r="E283" s="44" t="s">
        <v>197</v>
      </c>
      <c r="F283" s="44" t="s">
        <v>92</v>
      </c>
      <c r="G283" s="44" t="s">
        <v>22</v>
      </c>
      <c r="H283" s="44" t="s">
        <v>67</v>
      </c>
      <c r="I283" s="44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>
        <v>5000</v>
      </c>
      <c r="Z283" s="71">
        <v>5000</v>
      </c>
      <c r="AA283" s="71"/>
      <c r="AB283" s="71"/>
      <c r="AC283" s="71"/>
      <c r="AD283" s="71"/>
      <c r="AE283" s="72">
        <f>Y283+AD283</f>
        <v>5000</v>
      </c>
      <c r="AF283" s="70"/>
      <c r="AG283" s="70">
        <f t="shared" si="93"/>
        <v>5000</v>
      </c>
      <c r="AH283" s="70"/>
      <c r="AI283" s="71">
        <f t="shared" si="92"/>
        <v>5000</v>
      </c>
      <c r="AJ283" s="71">
        <v>-5000</v>
      </c>
      <c r="AK283" s="71">
        <f t="shared" si="82"/>
        <v>0</v>
      </c>
      <c r="AL283" s="71"/>
      <c r="AM283" s="71">
        <f t="shared" si="104"/>
        <v>0</v>
      </c>
      <c r="AN283" s="71"/>
      <c r="AO283" s="71">
        <f t="shared" si="99"/>
        <v>0</v>
      </c>
    </row>
    <row r="284" spans="1:41" ht="31.5" hidden="1">
      <c r="A284" s="43" t="s">
        <v>217</v>
      </c>
      <c r="B284" s="44" t="s">
        <v>7</v>
      </c>
      <c r="C284" s="44" t="s">
        <v>28</v>
      </c>
      <c r="D284" s="44" t="s">
        <v>44</v>
      </c>
      <c r="E284" s="44" t="s">
        <v>197</v>
      </c>
      <c r="F284" s="44" t="s">
        <v>92</v>
      </c>
      <c r="G284" s="44" t="s">
        <v>27</v>
      </c>
      <c r="H284" s="44" t="s">
        <v>83</v>
      </c>
      <c r="I284" s="44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>
        <v>560000</v>
      </c>
      <c r="Z284" s="71">
        <v>170000</v>
      </c>
      <c r="AA284" s="71">
        <v>90000</v>
      </c>
      <c r="AB284" s="71">
        <v>100000</v>
      </c>
      <c r="AC284" s="71">
        <v>240000</v>
      </c>
      <c r="AD284" s="71"/>
      <c r="AE284" s="72">
        <v>600000</v>
      </c>
      <c r="AF284" s="70">
        <v>-23000</v>
      </c>
      <c r="AG284" s="70">
        <f t="shared" si="93"/>
        <v>577000</v>
      </c>
      <c r="AH284" s="70"/>
      <c r="AI284" s="71">
        <f t="shared" si="92"/>
        <v>577000</v>
      </c>
      <c r="AJ284" s="71"/>
      <c r="AK284" s="71">
        <f t="shared" si="82"/>
        <v>577000</v>
      </c>
      <c r="AL284" s="70">
        <v>-156910</v>
      </c>
      <c r="AM284" s="71">
        <f t="shared" si="104"/>
        <v>420090</v>
      </c>
      <c r="AN284" s="71">
        <v>354065</v>
      </c>
      <c r="AO284" s="71">
        <f t="shared" si="99"/>
        <v>66025</v>
      </c>
    </row>
    <row r="285" spans="1:41" ht="15.75" hidden="1">
      <c r="A285" s="43" t="s">
        <v>46</v>
      </c>
      <c r="B285" s="44" t="s">
        <v>7</v>
      </c>
      <c r="C285" s="44" t="s">
        <v>28</v>
      </c>
      <c r="D285" s="44" t="s">
        <v>44</v>
      </c>
      <c r="E285" s="44" t="s">
        <v>197</v>
      </c>
      <c r="F285" s="44" t="s">
        <v>101</v>
      </c>
      <c r="G285" s="44" t="s">
        <v>22</v>
      </c>
      <c r="H285" s="44" t="s">
        <v>67</v>
      </c>
      <c r="I285" s="44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>
        <v>24650</v>
      </c>
      <c r="Z285" s="71">
        <v>5445</v>
      </c>
      <c r="AA285" s="71">
        <v>6730</v>
      </c>
      <c r="AB285" s="71">
        <v>6930</v>
      </c>
      <c r="AC285" s="71">
        <v>5545</v>
      </c>
      <c r="AD285" s="71"/>
      <c r="AE285" s="72">
        <f>Y285+AD285</f>
        <v>24650</v>
      </c>
      <c r="AF285" s="70"/>
      <c r="AG285" s="70">
        <f t="shared" si="93"/>
        <v>24650</v>
      </c>
      <c r="AH285" s="70"/>
      <c r="AI285" s="71">
        <f t="shared" si="92"/>
        <v>24650</v>
      </c>
      <c r="AJ285" s="71"/>
      <c r="AK285" s="71">
        <f t="shared" si="82"/>
        <v>24650</v>
      </c>
      <c r="AL285" s="71">
        <v>18469</v>
      </c>
      <c r="AM285" s="71">
        <f t="shared" si="104"/>
        <v>43119</v>
      </c>
      <c r="AN285" s="71">
        <v>15760</v>
      </c>
      <c r="AO285" s="71">
        <f t="shared" si="99"/>
        <v>27359</v>
      </c>
    </row>
    <row r="286" spans="1:41" ht="15.75" hidden="1">
      <c r="A286" s="43" t="s">
        <v>58</v>
      </c>
      <c r="B286" s="44" t="s">
        <v>7</v>
      </c>
      <c r="C286" s="44" t="s">
        <v>28</v>
      </c>
      <c r="D286" s="44" t="s">
        <v>44</v>
      </c>
      <c r="E286" s="44" t="s">
        <v>197</v>
      </c>
      <c r="F286" s="44" t="s">
        <v>101</v>
      </c>
      <c r="G286" s="44" t="s">
        <v>30</v>
      </c>
      <c r="H286" s="44" t="s">
        <v>81</v>
      </c>
      <c r="I286" s="44"/>
      <c r="J286" s="46"/>
      <c r="K286" s="46"/>
      <c r="L286" s="46"/>
      <c r="M286" s="46"/>
      <c r="N286" s="46"/>
      <c r="O286" s="46"/>
      <c r="P286" s="46">
        <v>4000000</v>
      </c>
      <c r="Q286" s="46">
        <v>4000000</v>
      </c>
      <c r="R286" s="46">
        <v>4000000</v>
      </c>
      <c r="S286" s="46"/>
      <c r="T286" s="46"/>
      <c r="U286" s="46"/>
      <c r="V286" s="46">
        <v>4000000</v>
      </c>
      <c r="W286" s="46">
        <v>4000000</v>
      </c>
      <c r="X286" s="46">
        <v>4000000</v>
      </c>
      <c r="Y286" s="46">
        <v>2465350</v>
      </c>
      <c r="Z286" s="71">
        <v>544555</v>
      </c>
      <c r="AA286" s="71">
        <v>673270</v>
      </c>
      <c r="AB286" s="71">
        <v>693070</v>
      </c>
      <c r="AC286" s="71">
        <v>554455</v>
      </c>
      <c r="AD286" s="71"/>
      <c r="AE286" s="72">
        <f>Y286+AD286</f>
        <v>2465350</v>
      </c>
      <c r="AF286" s="70">
        <v>-33210</v>
      </c>
      <c r="AG286" s="70">
        <f t="shared" si="93"/>
        <v>2432140</v>
      </c>
      <c r="AH286" s="70">
        <v>-7548.61</v>
      </c>
      <c r="AI286" s="71">
        <f t="shared" si="92"/>
        <v>2424591.39</v>
      </c>
      <c r="AJ286" s="71">
        <v>278400</v>
      </c>
      <c r="AK286" s="71">
        <f t="shared" si="82"/>
        <v>2702991.39</v>
      </c>
      <c r="AL286" s="71">
        <v>1946900</v>
      </c>
      <c r="AM286" s="71">
        <f t="shared" si="104"/>
        <v>4649891.390000001</v>
      </c>
      <c r="AN286" s="71">
        <v>4614400</v>
      </c>
      <c r="AO286" s="71">
        <f t="shared" si="99"/>
        <v>35491.390000000596</v>
      </c>
    </row>
    <row r="287" spans="1:41" ht="14.25" customHeight="1" hidden="1">
      <c r="A287" s="43" t="s">
        <v>269</v>
      </c>
      <c r="B287" s="44" t="s">
        <v>7</v>
      </c>
      <c r="C287" s="44" t="s">
        <v>28</v>
      </c>
      <c r="D287" s="44" t="s">
        <v>44</v>
      </c>
      <c r="E287" s="44" t="s">
        <v>198</v>
      </c>
      <c r="F287" s="44"/>
      <c r="G287" s="44"/>
      <c r="H287" s="44"/>
      <c r="I287" s="44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>
        <f aca="true" t="shared" si="108" ref="Y287:AD287">Y289</f>
        <v>4521500</v>
      </c>
      <c r="Z287" s="46">
        <f t="shared" si="108"/>
        <v>2676500</v>
      </c>
      <c r="AA287" s="46">
        <f t="shared" si="108"/>
        <v>1845000</v>
      </c>
      <c r="AB287" s="46">
        <f t="shared" si="108"/>
        <v>0</v>
      </c>
      <c r="AC287" s="46">
        <f t="shared" si="108"/>
        <v>0</v>
      </c>
      <c r="AD287" s="46">
        <f t="shared" si="108"/>
        <v>1942500</v>
      </c>
      <c r="AE287" s="46">
        <f aca="true" t="shared" si="109" ref="AE287:AO287">AE289+AE288</f>
        <v>4999500</v>
      </c>
      <c r="AF287" s="46">
        <f t="shared" si="109"/>
        <v>2964500</v>
      </c>
      <c r="AG287" s="46">
        <f t="shared" si="109"/>
        <v>7964000</v>
      </c>
      <c r="AH287" s="46">
        <f t="shared" si="109"/>
        <v>0</v>
      </c>
      <c r="AI287" s="46">
        <f t="shared" si="109"/>
        <v>7964000</v>
      </c>
      <c r="AJ287" s="46">
        <f t="shared" si="109"/>
        <v>-5000</v>
      </c>
      <c r="AK287" s="46">
        <f t="shared" si="109"/>
        <v>7959000</v>
      </c>
      <c r="AL287" s="46">
        <f t="shared" si="109"/>
        <v>-1127091.34</v>
      </c>
      <c r="AM287" s="46">
        <f t="shared" si="109"/>
        <v>6831908.66</v>
      </c>
      <c r="AN287" s="46">
        <f t="shared" si="109"/>
        <v>6831908.66</v>
      </c>
      <c r="AO287" s="74">
        <f t="shared" si="109"/>
        <v>0</v>
      </c>
    </row>
    <row r="288" spans="1:41" ht="14.25" customHeight="1" hidden="1">
      <c r="A288" s="43" t="s">
        <v>14</v>
      </c>
      <c r="B288" s="44" t="s">
        <v>7</v>
      </c>
      <c r="C288" s="44" t="s">
        <v>28</v>
      </c>
      <c r="D288" s="44" t="s">
        <v>44</v>
      </c>
      <c r="E288" s="44" t="s">
        <v>198</v>
      </c>
      <c r="F288" s="44" t="s">
        <v>351</v>
      </c>
      <c r="G288" s="44" t="s">
        <v>27</v>
      </c>
      <c r="H288" s="44" t="s">
        <v>350</v>
      </c>
      <c r="I288" s="44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83"/>
      <c r="AF288" s="46">
        <v>1500000</v>
      </c>
      <c r="AG288" s="46">
        <f>AE288+AF288</f>
        <v>1500000</v>
      </c>
      <c r="AH288" s="70"/>
      <c r="AI288" s="71">
        <f t="shared" si="92"/>
        <v>1500000</v>
      </c>
      <c r="AJ288" s="71">
        <v>-5000</v>
      </c>
      <c r="AK288" s="71">
        <f t="shared" si="82"/>
        <v>1495000</v>
      </c>
      <c r="AL288" s="71">
        <v>-1127091.34</v>
      </c>
      <c r="AM288" s="71">
        <f t="shared" si="104"/>
        <v>367908.6599999999</v>
      </c>
      <c r="AN288" s="71">
        <v>367908.66</v>
      </c>
      <c r="AO288" s="71">
        <f t="shared" si="99"/>
        <v>0</v>
      </c>
    </row>
    <row r="289" spans="1:41" ht="15.75" hidden="1">
      <c r="A289" s="43" t="s">
        <v>195</v>
      </c>
      <c r="B289" s="44" t="s">
        <v>7</v>
      </c>
      <c r="C289" s="44" t="s">
        <v>28</v>
      </c>
      <c r="D289" s="44" t="s">
        <v>44</v>
      </c>
      <c r="E289" s="44" t="s">
        <v>198</v>
      </c>
      <c r="F289" s="44" t="s">
        <v>92</v>
      </c>
      <c r="G289" s="44" t="s">
        <v>23</v>
      </c>
      <c r="H289" s="44" t="s">
        <v>85</v>
      </c>
      <c r="I289" s="44"/>
      <c r="J289" s="46"/>
      <c r="K289" s="46"/>
      <c r="L289" s="46"/>
      <c r="M289" s="46"/>
      <c r="N289" s="46"/>
      <c r="O289" s="46"/>
      <c r="P289" s="46">
        <v>2724020.99</v>
      </c>
      <c r="Q289" s="46">
        <v>4432981.38</v>
      </c>
      <c r="R289" s="46">
        <v>4841096.5</v>
      </c>
      <c r="S289" s="46"/>
      <c r="T289" s="46"/>
      <c r="U289" s="46"/>
      <c r="V289" s="46">
        <v>2724020.99</v>
      </c>
      <c r="W289" s="46">
        <v>4432981.38</v>
      </c>
      <c r="X289" s="46">
        <v>4841096.5</v>
      </c>
      <c r="Y289" s="46">
        <f>SUM(Z289:AC289)</f>
        <v>4521500</v>
      </c>
      <c r="Z289" s="71">
        <v>2676500</v>
      </c>
      <c r="AA289" s="71">
        <v>1845000</v>
      </c>
      <c r="AB289" s="71"/>
      <c r="AC289" s="71"/>
      <c r="AD289" s="71">
        <v>1942500</v>
      </c>
      <c r="AE289" s="72">
        <v>4999500</v>
      </c>
      <c r="AF289" s="70">
        <v>1464500</v>
      </c>
      <c r="AG289" s="70">
        <f t="shared" si="93"/>
        <v>6464000</v>
      </c>
      <c r="AH289" s="70"/>
      <c r="AI289" s="71">
        <f t="shared" si="92"/>
        <v>6464000</v>
      </c>
      <c r="AJ289" s="71"/>
      <c r="AK289" s="71">
        <f t="shared" si="82"/>
        <v>6464000</v>
      </c>
      <c r="AL289" s="71"/>
      <c r="AM289" s="71">
        <f t="shared" si="104"/>
        <v>6464000</v>
      </c>
      <c r="AN289" s="71">
        <v>6464000</v>
      </c>
      <c r="AO289" s="71">
        <f t="shared" si="99"/>
        <v>0</v>
      </c>
    </row>
    <row r="290" spans="1:41" ht="15.75" hidden="1">
      <c r="A290" s="43" t="s">
        <v>59</v>
      </c>
      <c r="B290" s="44" t="s">
        <v>7</v>
      </c>
      <c r="C290" s="44" t="s">
        <v>28</v>
      </c>
      <c r="D290" s="44" t="s">
        <v>60</v>
      </c>
      <c r="E290" s="44"/>
      <c r="F290" s="44"/>
      <c r="G290" s="44"/>
      <c r="H290" s="44"/>
      <c r="I290" s="44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>
        <f aca="true" t="shared" si="110" ref="Y290:AO290">Y291</f>
        <v>498000</v>
      </c>
      <c r="Z290" s="46">
        <f t="shared" si="110"/>
        <v>40000</v>
      </c>
      <c r="AA290" s="46">
        <f t="shared" si="110"/>
        <v>169000</v>
      </c>
      <c r="AB290" s="46">
        <f t="shared" si="110"/>
        <v>249000</v>
      </c>
      <c r="AC290" s="46">
        <f t="shared" si="110"/>
        <v>40000</v>
      </c>
      <c r="AD290" s="46">
        <f t="shared" si="110"/>
        <v>0</v>
      </c>
      <c r="AE290" s="46">
        <f t="shared" si="110"/>
        <v>498000</v>
      </c>
      <c r="AF290" s="46">
        <f t="shared" si="110"/>
        <v>0</v>
      </c>
      <c r="AG290" s="46">
        <f t="shared" si="110"/>
        <v>498000</v>
      </c>
      <c r="AH290" s="46">
        <f t="shared" si="110"/>
        <v>0</v>
      </c>
      <c r="AI290" s="46">
        <f t="shared" si="110"/>
        <v>498000</v>
      </c>
      <c r="AJ290" s="46">
        <f t="shared" si="110"/>
        <v>0</v>
      </c>
      <c r="AK290" s="46">
        <f t="shared" si="110"/>
        <v>498000</v>
      </c>
      <c r="AL290" s="46">
        <f t="shared" si="110"/>
        <v>-283924.42</v>
      </c>
      <c r="AM290" s="46">
        <f t="shared" si="110"/>
        <v>214075.58000000002</v>
      </c>
      <c r="AN290" s="46">
        <f t="shared" si="110"/>
        <v>213697.58000000002</v>
      </c>
      <c r="AO290" s="74">
        <f t="shared" si="110"/>
        <v>378</v>
      </c>
    </row>
    <row r="291" spans="1:41" ht="15.75" hidden="1">
      <c r="A291" s="43" t="s">
        <v>265</v>
      </c>
      <c r="B291" s="44" t="s">
        <v>7</v>
      </c>
      <c r="C291" s="44" t="s">
        <v>28</v>
      </c>
      <c r="D291" s="44" t="s">
        <v>60</v>
      </c>
      <c r="E291" s="44" t="s">
        <v>199</v>
      </c>
      <c r="F291" s="44"/>
      <c r="G291" s="44"/>
      <c r="H291" s="44"/>
      <c r="I291" s="44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>
        <f>SUM(Y292:Y293)</f>
        <v>498000</v>
      </c>
      <c r="Z291" s="46">
        <f aca="true" t="shared" si="111" ref="Z291:AE291">SUM(Z292:Z293)</f>
        <v>40000</v>
      </c>
      <c r="AA291" s="46">
        <f t="shared" si="111"/>
        <v>169000</v>
      </c>
      <c r="AB291" s="46">
        <f t="shared" si="111"/>
        <v>249000</v>
      </c>
      <c r="AC291" s="46">
        <f t="shared" si="111"/>
        <v>40000</v>
      </c>
      <c r="AD291" s="46">
        <f t="shared" si="111"/>
        <v>0</v>
      </c>
      <c r="AE291" s="46">
        <f t="shared" si="111"/>
        <v>498000</v>
      </c>
      <c r="AF291" s="46">
        <f>SUM(AF292:AF293)</f>
        <v>0</v>
      </c>
      <c r="AG291" s="46">
        <f>SUM(AG292:AG293)</f>
        <v>498000</v>
      </c>
      <c r="AH291" s="46">
        <f>SUM(AH292:AH293)</f>
        <v>0</v>
      </c>
      <c r="AI291" s="46">
        <f aca="true" t="shared" si="112" ref="AI291:AO291">SUM(AI292:AI294)</f>
        <v>498000</v>
      </c>
      <c r="AJ291" s="46">
        <f t="shared" si="112"/>
        <v>0</v>
      </c>
      <c r="AK291" s="46">
        <f t="shared" si="112"/>
        <v>498000</v>
      </c>
      <c r="AL291" s="46">
        <f t="shared" si="112"/>
        <v>-283924.42</v>
      </c>
      <c r="AM291" s="46">
        <f t="shared" si="112"/>
        <v>214075.58000000002</v>
      </c>
      <c r="AN291" s="46">
        <f t="shared" si="112"/>
        <v>213697.58000000002</v>
      </c>
      <c r="AO291" s="74">
        <f t="shared" si="112"/>
        <v>378</v>
      </c>
    </row>
    <row r="292" spans="1:41" ht="15.75" hidden="1">
      <c r="A292" s="43" t="s">
        <v>10</v>
      </c>
      <c r="B292" s="44" t="s">
        <v>7</v>
      </c>
      <c r="C292" s="44" t="s">
        <v>28</v>
      </c>
      <c r="D292" s="44" t="s">
        <v>60</v>
      </c>
      <c r="E292" s="44" t="s">
        <v>199</v>
      </c>
      <c r="F292" s="44" t="s">
        <v>92</v>
      </c>
      <c r="G292" s="44" t="s">
        <v>21</v>
      </c>
      <c r="H292" s="44" t="s">
        <v>70</v>
      </c>
      <c r="I292" s="44"/>
      <c r="J292" s="46"/>
      <c r="K292" s="46"/>
      <c r="L292" s="46"/>
      <c r="M292" s="46"/>
      <c r="N292" s="46"/>
      <c r="O292" s="46"/>
      <c r="P292" s="46">
        <v>395000</v>
      </c>
      <c r="Q292" s="46">
        <v>395000</v>
      </c>
      <c r="R292" s="46">
        <v>395000</v>
      </c>
      <c r="S292" s="46"/>
      <c r="T292" s="46"/>
      <c r="U292" s="46"/>
      <c r="V292" s="46">
        <v>395000</v>
      </c>
      <c r="W292" s="46">
        <v>395000</v>
      </c>
      <c r="X292" s="46">
        <v>395000</v>
      </c>
      <c r="Y292" s="46">
        <v>418000</v>
      </c>
      <c r="Z292" s="71">
        <v>40000</v>
      </c>
      <c r="AA292" s="71">
        <v>169000</v>
      </c>
      <c r="AB292" s="71">
        <v>169000</v>
      </c>
      <c r="AC292" s="71">
        <v>40000</v>
      </c>
      <c r="AD292" s="71"/>
      <c r="AE292" s="72">
        <f>Y292+AD292</f>
        <v>418000</v>
      </c>
      <c r="AF292" s="70"/>
      <c r="AG292" s="70">
        <f t="shared" si="93"/>
        <v>418000</v>
      </c>
      <c r="AH292" s="70"/>
      <c r="AI292" s="71">
        <f t="shared" si="92"/>
        <v>418000</v>
      </c>
      <c r="AJ292" s="71">
        <v>-82300</v>
      </c>
      <c r="AK292" s="71">
        <f t="shared" si="82"/>
        <v>335700</v>
      </c>
      <c r="AL292" s="71">
        <v>-267900</v>
      </c>
      <c r="AM292" s="71">
        <f t="shared" si="104"/>
        <v>67800</v>
      </c>
      <c r="AN292" s="71">
        <v>67500</v>
      </c>
      <c r="AO292" s="71">
        <f t="shared" si="99"/>
        <v>300</v>
      </c>
    </row>
    <row r="293" spans="1:41" ht="15.75" hidden="1">
      <c r="A293" s="43" t="s">
        <v>154</v>
      </c>
      <c r="B293" s="44" t="s">
        <v>7</v>
      </c>
      <c r="C293" s="44" t="s">
        <v>28</v>
      </c>
      <c r="D293" s="44" t="s">
        <v>60</v>
      </c>
      <c r="E293" s="44" t="s">
        <v>199</v>
      </c>
      <c r="F293" s="44" t="s">
        <v>92</v>
      </c>
      <c r="G293" s="44" t="s">
        <v>22</v>
      </c>
      <c r="H293" s="44" t="s">
        <v>67</v>
      </c>
      <c r="I293" s="44"/>
      <c r="J293" s="46"/>
      <c r="K293" s="46"/>
      <c r="L293" s="46"/>
      <c r="M293" s="46"/>
      <c r="N293" s="46"/>
      <c r="O293" s="46"/>
      <c r="P293" s="46">
        <v>100000</v>
      </c>
      <c r="Q293" s="46">
        <v>100000</v>
      </c>
      <c r="R293" s="46">
        <v>100000</v>
      </c>
      <c r="S293" s="46"/>
      <c r="T293" s="46"/>
      <c r="U293" s="46"/>
      <c r="V293" s="46">
        <v>100000</v>
      </c>
      <c r="W293" s="46">
        <v>100000</v>
      </c>
      <c r="X293" s="46">
        <v>100000</v>
      </c>
      <c r="Y293" s="46">
        <v>80000</v>
      </c>
      <c r="Z293" s="71"/>
      <c r="AA293" s="71"/>
      <c r="AB293" s="71">
        <v>80000</v>
      </c>
      <c r="AC293" s="71"/>
      <c r="AD293" s="71"/>
      <c r="AE293" s="72">
        <f>Y293+AD293</f>
        <v>80000</v>
      </c>
      <c r="AF293" s="70"/>
      <c r="AG293" s="70">
        <f t="shared" si="93"/>
        <v>80000</v>
      </c>
      <c r="AH293" s="70"/>
      <c r="AI293" s="71">
        <f t="shared" si="92"/>
        <v>80000</v>
      </c>
      <c r="AJ293" s="71"/>
      <c r="AK293" s="71">
        <f aca="true" t="shared" si="113" ref="AK293:AK312">AI293+AJ293</f>
        <v>80000</v>
      </c>
      <c r="AL293" s="71">
        <v>-16024.42</v>
      </c>
      <c r="AM293" s="71">
        <f t="shared" si="104"/>
        <v>63975.58</v>
      </c>
      <c r="AN293" s="71">
        <v>63975.58</v>
      </c>
      <c r="AO293" s="71">
        <f t="shared" si="99"/>
        <v>0</v>
      </c>
    </row>
    <row r="294" spans="1:41" ht="15.75" hidden="1">
      <c r="A294" s="43" t="s">
        <v>14</v>
      </c>
      <c r="B294" s="44" t="s">
        <v>7</v>
      </c>
      <c r="C294" s="44" t="s">
        <v>28</v>
      </c>
      <c r="D294" s="44" t="s">
        <v>60</v>
      </c>
      <c r="E294" s="44" t="s">
        <v>199</v>
      </c>
      <c r="F294" s="44" t="s">
        <v>92</v>
      </c>
      <c r="G294" s="44" t="s">
        <v>24</v>
      </c>
      <c r="H294" s="44" t="s">
        <v>68</v>
      </c>
      <c r="I294" s="44"/>
      <c r="J294" s="46"/>
      <c r="K294" s="46"/>
      <c r="L294" s="46"/>
      <c r="M294" s="46"/>
      <c r="N294" s="46"/>
      <c r="O294" s="46"/>
      <c r="P294" s="46">
        <v>15000</v>
      </c>
      <c r="Q294" s="46">
        <v>15000</v>
      </c>
      <c r="R294" s="46">
        <v>15000</v>
      </c>
      <c r="S294" s="46"/>
      <c r="T294" s="46"/>
      <c r="U294" s="46"/>
      <c r="V294" s="46">
        <v>15000</v>
      </c>
      <c r="W294" s="46">
        <v>15000</v>
      </c>
      <c r="X294" s="46">
        <v>15000</v>
      </c>
      <c r="Y294" s="46"/>
      <c r="Z294" s="71"/>
      <c r="AA294" s="71"/>
      <c r="AB294" s="71"/>
      <c r="AC294" s="71"/>
      <c r="AD294" s="71"/>
      <c r="AE294" s="72">
        <f>Y294+AD294</f>
        <v>0</v>
      </c>
      <c r="AF294" s="70"/>
      <c r="AG294" s="70">
        <f t="shared" si="93"/>
        <v>0</v>
      </c>
      <c r="AH294" s="70"/>
      <c r="AI294" s="71">
        <f t="shared" si="92"/>
        <v>0</v>
      </c>
      <c r="AJ294" s="71">
        <v>82300</v>
      </c>
      <c r="AK294" s="71">
        <f t="shared" si="113"/>
        <v>82300</v>
      </c>
      <c r="AL294" s="71"/>
      <c r="AM294" s="71">
        <f t="shared" si="104"/>
        <v>82300</v>
      </c>
      <c r="AN294" s="71">
        <v>82222</v>
      </c>
      <c r="AO294" s="71">
        <f t="shared" si="99"/>
        <v>78</v>
      </c>
    </row>
    <row r="295" spans="1:41" ht="15.75">
      <c r="A295" s="43" t="s">
        <v>212</v>
      </c>
      <c r="B295" s="44" t="s">
        <v>7</v>
      </c>
      <c r="C295" s="44" t="s">
        <v>61</v>
      </c>
      <c r="D295" s="44" t="s">
        <v>206</v>
      </c>
      <c r="E295" s="44"/>
      <c r="F295" s="44"/>
      <c r="G295" s="44"/>
      <c r="H295" s="44"/>
      <c r="I295" s="44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>
        <f aca="true" t="shared" si="114" ref="Y295:AO295">Y296</f>
        <v>961780</v>
      </c>
      <c r="Z295" s="46">
        <f t="shared" si="114"/>
        <v>730300</v>
      </c>
      <c r="AA295" s="46">
        <f t="shared" si="114"/>
        <v>119500</v>
      </c>
      <c r="AB295" s="46">
        <f t="shared" si="114"/>
        <v>100000</v>
      </c>
      <c r="AC295" s="46">
        <f t="shared" si="114"/>
        <v>11980</v>
      </c>
      <c r="AD295" s="46">
        <f t="shared" si="114"/>
        <v>1043050</v>
      </c>
      <c r="AE295" s="46">
        <f t="shared" si="114"/>
        <v>2004830</v>
      </c>
      <c r="AF295" s="46">
        <f t="shared" si="114"/>
        <v>0</v>
      </c>
      <c r="AG295" s="46">
        <f t="shared" si="114"/>
        <v>2004830</v>
      </c>
      <c r="AH295" s="46">
        <f t="shared" si="114"/>
        <v>764000</v>
      </c>
      <c r="AI295" s="46">
        <f t="shared" si="114"/>
        <v>2768830</v>
      </c>
      <c r="AJ295" s="46">
        <f t="shared" si="114"/>
        <v>0</v>
      </c>
      <c r="AK295" s="46">
        <f t="shared" si="114"/>
        <v>2768830</v>
      </c>
      <c r="AL295" s="46">
        <f t="shared" si="114"/>
        <v>-152120</v>
      </c>
      <c r="AM295" s="46">
        <f t="shared" si="114"/>
        <v>2616710</v>
      </c>
      <c r="AN295" s="46">
        <f t="shared" si="114"/>
        <v>2478345.1100000003</v>
      </c>
      <c r="AO295" s="74">
        <f t="shared" si="114"/>
        <v>138364.89</v>
      </c>
    </row>
    <row r="296" spans="1:41" ht="31.5" hidden="1">
      <c r="A296" s="43" t="s">
        <v>266</v>
      </c>
      <c r="B296" s="44" t="s">
        <v>7</v>
      </c>
      <c r="C296" s="44" t="s">
        <v>61</v>
      </c>
      <c r="D296" s="44" t="s">
        <v>53</v>
      </c>
      <c r="E296" s="44"/>
      <c r="F296" s="44"/>
      <c r="G296" s="44"/>
      <c r="H296" s="44"/>
      <c r="I296" s="44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>
        <f>SUM(Y298:Y306)</f>
        <v>961780</v>
      </c>
      <c r="Z296" s="46">
        <f aca="true" t="shared" si="115" ref="Z296:AK296">SUM(Z298:Z306)</f>
        <v>730300</v>
      </c>
      <c r="AA296" s="46">
        <f t="shared" si="115"/>
        <v>119500</v>
      </c>
      <c r="AB296" s="46">
        <f t="shared" si="115"/>
        <v>100000</v>
      </c>
      <c r="AC296" s="46">
        <f t="shared" si="115"/>
        <v>11980</v>
      </c>
      <c r="AD296" s="46">
        <f t="shared" si="115"/>
        <v>1043050</v>
      </c>
      <c r="AE296" s="46">
        <f t="shared" si="115"/>
        <v>2004830</v>
      </c>
      <c r="AF296" s="46">
        <f t="shared" si="115"/>
        <v>0</v>
      </c>
      <c r="AG296" s="46">
        <f t="shared" si="115"/>
        <v>2004830</v>
      </c>
      <c r="AH296" s="46">
        <f t="shared" si="115"/>
        <v>764000</v>
      </c>
      <c r="AI296" s="46">
        <f t="shared" si="115"/>
        <v>2768830</v>
      </c>
      <c r="AJ296" s="46">
        <f t="shared" si="115"/>
        <v>0</v>
      </c>
      <c r="AK296" s="46">
        <f t="shared" si="115"/>
        <v>2768830</v>
      </c>
      <c r="AL296" s="46">
        <f>SUM(AL298:AL306)</f>
        <v>-152120</v>
      </c>
      <c r="AM296" s="46">
        <f>SUM(AM298:AM306)</f>
        <v>2616710</v>
      </c>
      <c r="AN296" s="46">
        <f>SUM(AN298:AN306)</f>
        <v>2478345.1100000003</v>
      </c>
      <c r="AO296" s="74">
        <f>SUM(AO298:AO306)</f>
        <v>138364.89</v>
      </c>
    </row>
    <row r="297" spans="1:41" ht="31.5" hidden="1">
      <c r="A297" s="43" t="s">
        <v>215</v>
      </c>
      <c r="B297" s="44" t="s">
        <v>7</v>
      </c>
      <c r="C297" s="44" t="s">
        <v>61</v>
      </c>
      <c r="D297" s="44" t="s">
        <v>53</v>
      </c>
      <c r="E297" s="44" t="s">
        <v>200</v>
      </c>
      <c r="F297" s="44"/>
      <c r="G297" s="44"/>
      <c r="H297" s="44"/>
      <c r="I297" s="44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>
        <f>SUM(Y298:Y306)</f>
        <v>961780</v>
      </c>
      <c r="Z297" s="46">
        <f aca="true" t="shared" si="116" ref="Z297:AE297">SUM(Z298:Z306)</f>
        <v>730300</v>
      </c>
      <c r="AA297" s="46">
        <f t="shared" si="116"/>
        <v>119500</v>
      </c>
      <c r="AB297" s="46">
        <f t="shared" si="116"/>
        <v>100000</v>
      </c>
      <c r="AC297" s="46">
        <f t="shared" si="116"/>
        <v>11980</v>
      </c>
      <c r="AD297" s="46">
        <f t="shared" si="116"/>
        <v>1043050</v>
      </c>
      <c r="AE297" s="46">
        <f t="shared" si="116"/>
        <v>2004830</v>
      </c>
      <c r="AF297" s="70"/>
      <c r="AG297" s="70">
        <f t="shared" si="93"/>
        <v>2004830</v>
      </c>
      <c r="AH297" s="70"/>
      <c r="AI297" s="71">
        <f t="shared" si="92"/>
        <v>2004830</v>
      </c>
      <c r="AJ297" s="71"/>
      <c r="AK297" s="71">
        <f>SUM(AK298:AK306)</f>
        <v>2768830</v>
      </c>
      <c r="AL297" s="71">
        <f>SUM(AL298:AL306)</f>
        <v>-152120</v>
      </c>
      <c r="AM297" s="71">
        <f>SUM(AM298:AM306)</f>
        <v>2616710</v>
      </c>
      <c r="AN297" s="71">
        <f>SUM(AN298:AN306)</f>
        <v>2478345.1100000003</v>
      </c>
      <c r="AO297" s="71">
        <f>SUM(AO298:AO306)</f>
        <v>138364.89</v>
      </c>
    </row>
    <row r="298" spans="1:41" ht="15.75" hidden="1">
      <c r="A298" s="43" t="s">
        <v>10</v>
      </c>
      <c r="B298" s="44" t="s">
        <v>7</v>
      </c>
      <c r="C298" s="44" t="s">
        <v>61</v>
      </c>
      <c r="D298" s="44" t="s">
        <v>53</v>
      </c>
      <c r="E298" s="44" t="s">
        <v>200</v>
      </c>
      <c r="F298" s="44" t="s">
        <v>92</v>
      </c>
      <c r="G298" s="44" t="s">
        <v>21</v>
      </c>
      <c r="H298" s="44" t="s">
        <v>70</v>
      </c>
      <c r="I298" s="44"/>
      <c r="J298" s="46"/>
      <c r="K298" s="46"/>
      <c r="L298" s="46"/>
      <c r="M298" s="46"/>
      <c r="N298" s="46"/>
      <c r="O298" s="46"/>
      <c r="P298" s="46">
        <v>300000</v>
      </c>
      <c r="Q298" s="46">
        <v>300000</v>
      </c>
      <c r="R298" s="46">
        <v>300000</v>
      </c>
      <c r="S298" s="46"/>
      <c r="T298" s="46"/>
      <c r="U298" s="46"/>
      <c r="V298" s="46">
        <v>300000</v>
      </c>
      <c r="W298" s="46">
        <v>300000</v>
      </c>
      <c r="X298" s="46">
        <v>300000</v>
      </c>
      <c r="Y298" s="46">
        <f aca="true" t="shared" si="117" ref="Y298:Y306">SUM(Z298:AC298)</f>
        <v>386000</v>
      </c>
      <c r="Z298" s="71">
        <v>386000</v>
      </c>
      <c r="AA298" s="71">
        <v>0</v>
      </c>
      <c r="AB298" s="71">
        <v>0</v>
      </c>
      <c r="AC298" s="71"/>
      <c r="AD298" s="71">
        <v>600000</v>
      </c>
      <c r="AE298" s="72">
        <f>Y298+AD298</f>
        <v>986000</v>
      </c>
      <c r="AF298" s="70"/>
      <c r="AG298" s="70">
        <f t="shared" si="93"/>
        <v>986000</v>
      </c>
      <c r="AH298" s="70"/>
      <c r="AI298" s="71">
        <f t="shared" si="92"/>
        <v>986000</v>
      </c>
      <c r="AJ298" s="71"/>
      <c r="AK298" s="71">
        <f t="shared" si="113"/>
        <v>986000</v>
      </c>
      <c r="AL298" s="71"/>
      <c r="AM298" s="71">
        <f t="shared" si="104"/>
        <v>986000</v>
      </c>
      <c r="AN298" s="71">
        <v>979829.6</v>
      </c>
      <c r="AO298" s="71">
        <f t="shared" si="99"/>
        <v>6170.400000000023</v>
      </c>
    </row>
    <row r="299" spans="1:41" ht="15.75" hidden="1">
      <c r="A299" s="43" t="s">
        <v>286</v>
      </c>
      <c r="B299" s="44" t="s">
        <v>7</v>
      </c>
      <c r="C299" s="44" t="s">
        <v>61</v>
      </c>
      <c r="D299" s="44" t="s">
        <v>53</v>
      </c>
      <c r="E299" s="44" t="s">
        <v>200</v>
      </c>
      <c r="F299" s="44" t="s">
        <v>92</v>
      </c>
      <c r="G299" s="44" t="s">
        <v>22</v>
      </c>
      <c r="H299" s="44" t="s">
        <v>184</v>
      </c>
      <c r="I299" s="44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71"/>
      <c r="AA299" s="71"/>
      <c r="AB299" s="71"/>
      <c r="AC299" s="71"/>
      <c r="AD299" s="71"/>
      <c r="AE299" s="72"/>
      <c r="AF299" s="70"/>
      <c r="AG299" s="70"/>
      <c r="AH299" s="70"/>
      <c r="AI299" s="71"/>
      <c r="AJ299" s="71">
        <v>50000</v>
      </c>
      <c r="AK299" s="71">
        <f t="shared" si="113"/>
        <v>50000</v>
      </c>
      <c r="AL299" s="71">
        <v>-45650</v>
      </c>
      <c r="AM299" s="71">
        <f t="shared" si="104"/>
        <v>4350</v>
      </c>
      <c r="AN299" s="71">
        <v>4350</v>
      </c>
      <c r="AO299" s="71">
        <f t="shared" si="99"/>
        <v>0</v>
      </c>
    </row>
    <row r="300" spans="1:41" ht="15.75" hidden="1">
      <c r="A300" s="43" t="s">
        <v>154</v>
      </c>
      <c r="B300" s="44" t="s">
        <v>7</v>
      </c>
      <c r="C300" s="44" t="s">
        <v>61</v>
      </c>
      <c r="D300" s="44" t="s">
        <v>53</v>
      </c>
      <c r="E300" s="44" t="s">
        <v>200</v>
      </c>
      <c r="F300" s="44" t="s">
        <v>92</v>
      </c>
      <c r="G300" s="44" t="s">
        <v>22</v>
      </c>
      <c r="H300" s="44" t="s">
        <v>67</v>
      </c>
      <c r="I300" s="44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>
        <f t="shared" si="117"/>
        <v>57800</v>
      </c>
      <c r="Z300" s="71">
        <v>57800</v>
      </c>
      <c r="AA300" s="71"/>
      <c r="AB300" s="71"/>
      <c r="AC300" s="71"/>
      <c r="AD300" s="71">
        <v>100000</v>
      </c>
      <c r="AE300" s="72">
        <f>Y300+AD300</f>
        <v>157800</v>
      </c>
      <c r="AF300" s="70"/>
      <c r="AG300" s="70">
        <f t="shared" si="93"/>
        <v>157800</v>
      </c>
      <c r="AH300" s="70">
        <v>222000</v>
      </c>
      <c r="AI300" s="71">
        <f>AG300+AH300</f>
        <v>379800</v>
      </c>
      <c r="AJ300" s="71"/>
      <c r="AK300" s="71">
        <f t="shared" si="113"/>
        <v>379800</v>
      </c>
      <c r="AL300" s="71">
        <v>100000</v>
      </c>
      <c r="AM300" s="71">
        <f t="shared" si="104"/>
        <v>479800</v>
      </c>
      <c r="AN300" s="71">
        <v>472892.89</v>
      </c>
      <c r="AO300" s="71">
        <f t="shared" si="99"/>
        <v>6907.109999999986</v>
      </c>
    </row>
    <row r="301" spans="1:41" ht="15.75" hidden="1">
      <c r="A301" s="43" t="s">
        <v>14</v>
      </c>
      <c r="B301" s="44" t="s">
        <v>7</v>
      </c>
      <c r="C301" s="44" t="s">
        <v>61</v>
      </c>
      <c r="D301" s="44" t="s">
        <v>53</v>
      </c>
      <c r="E301" s="44" t="s">
        <v>200</v>
      </c>
      <c r="F301" s="44" t="s">
        <v>92</v>
      </c>
      <c r="G301" s="44" t="s">
        <v>27</v>
      </c>
      <c r="H301" s="44" t="s">
        <v>225</v>
      </c>
      <c r="I301" s="44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71"/>
      <c r="AA301" s="71"/>
      <c r="AB301" s="71"/>
      <c r="AC301" s="71"/>
      <c r="AD301" s="71"/>
      <c r="AE301" s="72"/>
      <c r="AF301" s="70"/>
      <c r="AG301" s="70"/>
      <c r="AH301" s="70"/>
      <c r="AI301" s="71"/>
      <c r="AJ301" s="71">
        <v>26100</v>
      </c>
      <c r="AK301" s="71">
        <f t="shared" si="113"/>
        <v>26100</v>
      </c>
      <c r="AL301" s="71">
        <v>530</v>
      </c>
      <c r="AM301" s="71">
        <f t="shared" si="104"/>
        <v>26630</v>
      </c>
      <c r="AN301" s="71">
        <v>26628.62</v>
      </c>
      <c r="AO301" s="71">
        <f t="shared" si="99"/>
        <v>1.3800000000010186</v>
      </c>
    </row>
    <row r="302" spans="1:41" ht="15.75" hidden="1">
      <c r="A302" s="43" t="s">
        <v>14</v>
      </c>
      <c r="B302" s="44" t="s">
        <v>7</v>
      </c>
      <c r="C302" s="44" t="s">
        <v>61</v>
      </c>
      <c r="D302" s="44" t="s">
        <v>53</v>
      </c>
      <c r="E302" s="44" t="s">
        <v>200</v>
      </c>
      <c r="F302" s="44" t="s">
        <v>92</v>
      </c>
      <c r="G302" s="44" t="s">
        <v>27</v>
      </c>
      <c r="H302" s="44" t="s">
        <v>83</v>
      </c>
      <c r="I302" s="44"/>
      <c r="J302" s="46"/>
      <c r="K302" s="46"/>
      <c r="L302" s="46"/>
      <c r="M302" s="46"/>
      <c r="N302" s="46"/>
      <c r="O302" s="46"/>
      <c r="P302" s="46">
        <v>600000</v>
      </c>
      <c r="Q302" s="46">
        <v>600000</v>
      </c>
      <c r="R302" s="46">
        <v>600000</v>
      </c>
      <c r="S302" s="46"/>
      <c r="T302" s="46"/>
      <c r="U302" s="46"/>
      <c r="V302" s="46">
        <v>600000</v>
      </c>
      <c r="W302" s="46">
        <v>600000</v>
      </c>
      <c r="X302" s="46">
        <v>600000</v>
      </c>
      <c r="Y302" s="46">
        <f t="shared" si="117"/>
        <v>437480</v>
      </c>
      <c r="Z302" s="71">
        <v>206000</v>
      </c>
      <c r="AA302" s="71">
        <v>119500</v>
      </c>
      <c r="AB302" s="71">
        <v>100000</v>
      </c>
      <c r="AC302" s="71">
        <v>11980</v>
      </c>
      <c r="AD302" s="71"/>
      <c r="AE302" s="72">
        <f>Y302+AD302</f>
        <v>437480</v>
      </c>
      <c r="AF302" s="70"/>
      <c r="AG302" s="70">
        <v>537480</v>
      </c>
      <c r="AH302" s="70">
        <v>300000</v>
      </c>
      <c r="AI302" s="71">
        <f t="shared" si="92"/>
        <v>837480</v>
      </c>
      <c r="AJ302" s="70">
        <v>-76100</v>
      </c>
      <c r="AK302" s="71">
        <f t="shared" si="113"/>
        <v>761380</v>
      </c>
      <c r="AL302" s="71"/>
      <c r="AM302" s="71">
        <v>719260</v>
      </c>
      <c r="AN302" s="71">
        <v>700632</v>
      </c>
      <c r="AO302" s="71">
        <f t="shared" si="99"/>
        <v>18628</v>
      </c>
    </row>
    <row r="303" spans="1:41" ht="15.75" hidden="1">
      <c r="A303" s="43" t="s">
        <v>14</v>
      </c>
      <c r="B303" s="44" t="s">
        <v>7</v>
      </c>
      <c r="C303" s="44" t="s">
        <v>61</v>
      </c>
      <c r="D303" s="44" t="s">
        <v>53</v>
      </c>
      <c r="E303" s="44" t="s">
        <v>200</v>
      </c>
      <c r="F303" s="44" t="s">
        <v>92</v>
      </c>
      <c r="G303" s="44" t="s">
        <v>27</v>
      </c>
      <c r="H303" s="44" t="s">
        <v>88</v>
      </c>
      <c r="I303" s="44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>
        <f t="shared" si="117"/>
        <v>30000</v>
      </c>
      <c r="Z303" s="71">
        <v>30000</v>
      </c>
      <c r="AA303" s="71"/>
      <c r="AB303" s="71"/>
      <c r="AC303" s="71"/>
      <c r="AD303" s="71">
        <v>300000</v>
      </c>
      <c r="AE303" s="72">
        <f>Y303+AD303</f>
        <v>330000</v>
      </c>
      <c r="AF303" s="70"/>
      <c r="AG303" s="70">
        <v>230000</v>
      </c>
      <c r="AH303" s="70">
        <v>200000</v>
      </c>
      <c r="AI303" s="71">
        <f t="shared" si="92"/>
        <v>430000</v>
      </c>
      <c r="AJ303" s="71"/>
      <c r="AK303" s="71">
        <f t="shared" si="113"/>
        <v>430000</v>
      </c>
      <c r="AL303" s="71">
        <v>-200000</v>
      </c>
      <c r="AM303" s="71">
        <f t="shared" si="104"/>
        <v>230000</v>
      </c>
      <c r="AN303" s="71">
        <v>167582</v>
      </c>
      <c r="AO303" s="71">
        <f t="shared" si="99"/>
        <v>62418</v>
      </c>
    </row>
    <row r="304" spans="1:41" ht="15.75" hidden="1">
      <c r="A304" s="43" t="s">
        <v>11</v>
      </c>
      <c r="B304" s="44" t="s">
        <v>7</v>
      </c>
      <c r="C304" s="44" t="s">
        <v>61</v>
      </c>
      <c r="D304" s="44" t="s">
        <v>53</v>
      </c>
      <c r="E304" s="44" t="s">
        <v>200</v>
      </c>
      <c r="F304" s="44" t="s">
        <v>92</v>
      </c>
      <c r="G304" s="44" t="s">
        <v>23</v>
      </c>
      <c r="H304" s="44" t="s">
        <v>85</v>
      </c>
      <c r="I304" s="44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71"/>
      <c r="AA304" s="71"/>
      <c r="AB304" s="71"/>
      <c r="AC304" s="71"/>
      <c r="AD304" s="71"/>
      <c r="AE304" s="72"/>
      <c r="AF304" s="70"/>
      <c r="AG304" s="70"/>
      <c r="AH304" s="70">
        <v>28000</v>
      </c>
      <c r="AI304" s="71">
        <f t="shared" si="92"/>
        <v>28000</v>
      </c>
      <c r="AJ304" s="71"/>
      <c r="AK304" s="71">
        <f t="shared" si="113"/>
        <v>28000</v>
      </c>
      <c r="AL304" s="71"/>
      <c r="AM304" s="71">
        <v>70120</v>
      </c>
      <c r="AN304" s="71">
        <v>28000</v>
      </c>
      <c r="AO304" s="71">
        <f t="shared" si="99"/>
        <v>42120</v>
      </c>
    </row>
    <row r="305" spans="1:41" ht="15.75" hidden="1">
      <c r="A305" s="43" t="s">
        <v>12</v>
      </c>
      <c r="B305" s="44" t="s">
        <v>7</v>
      </c>
      <c r="C305" s="44" t="s">
        <v>61</v>
      </c>
      <c r="D305" s="44" t="s">
        <v>53</v>
      </c>
      <c r="E305" s="44" t="s">
        <v>200</v>
      </c>
      <c r="F305" s="44" t="s">
        <v>92</v>
      </c>
      <c r="G305" s="44" t="s">
        <v>24</v>
      </c>
      <c r="H305" s="44" t="s">
        <v>278</v>
      </c>
      <c r="I305" s="44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>
        <f t="shared" si="117"/>
        <v>40000</v>
      </c>
      <c r="Z305" s="71">
        <v>40000</v>
      </c>
      <c r="AA305" s="71"/>
      <c r="AB305" s="71"/>
      <c r="AC305" s="71"/>
      <c r="AD305" s="71"/>
      <c r="AE305" s="72">
        <f>Y305+AD305</f>
        <v>40000</v>
      </c>
      <c r="AF305" s="70"/>
      <c r="AG305" s="70">
        <f t="shared" si="93"/>
        <v>40000</v>
      </c>
      <c r="AH305" s="70"/>
      <c r="AI305" s="71">
        <f t="shared" si="92"/>
        <v>40000</v>
      </c>
      <c r="AJ305" s="71"/>
      <c r="AK305" s="71">
        <f t="shared" si="113"/>
        <v>40000</v>
      </c>
      <c r="AL305" s="71"/>
      <c r="AM305" s="71">
        <f t="shared" si="104"/>
        <v>40000</v>
      </c>
      <c r="AN305" s="71">
        <v>38930</v>
      </c>
      <c r="AO305" s="71">
        <f t="shared" si="99"/>
        <v>1070</v>
      </c>
    </row>
    <row r="306" spans="1:41" ht="15.75" hidden="1">
      <c r="A306" s="43" t="s">
        <v>12</v>
      </c>
      <c r="B306" s="44" t="s">
        <v>7</v>
      </c>
      <c r="C306" s="44" t="s">
        <v>61</v>
      </c>
      <c r="D306" s="44" t="s">
        <v>53</v>
      </c>
      <c r="E306" s="44" t="s">
        <v>200</v>
      </c>
      <c r="F306" s="44" t="s">
        <v>92</v>
      </c>
      <c r="G306" s="44" t="s">
        <v>24</v>
      </c>
      <c r="H306" s="44" t="s">
        <v>68</v>
      </c>
      <c r="I306" s="44"/>
      <c r="J306" s="46"/>
      <c r="K306" s="46"/>
      <c r="L306" s="46"/>
      <c r="M306" s="46"/>
      <c r="N306" s="46"/>
      <c r="O306" s="46"/>
      <c r="P306" s="46">
        <v>600000</v>
      </c>
      <c r="Q306" s="46">
        <v>600000</v>
      </c>
      <c r="R306" s="46">
        <v>600000</v>
      </c>
      <c r="S306" s="46"/>
      <c r="T306" s="46"/>
      <c r="U306" s="46"/>
      <c r="V306" s="46">
        <v>600000</v>
      </c>
      <c r="W306" s="46">
        <v>600000</v>
      </c>
      <c r="X306" s="46">
        <v>600000</v>
      </c>
      <c r="Y306" s="46">
        <f t="shared" si="117"/>
        <v>10500</v>
      </c>
      <c r="Z306" s="71">
        <v>10500</v>
      </c>
      <c r="AA306" s="71"/>
      <c r="AB306" s="71"/>
      <c r="AC306" s="71"/>
      <c r="AD306" s="71">
        <v>43050</v>
      </c>
      <c r="AE306" s="72">
        <f>Y306+AD306</f>
        <v>53550</v>
      </c>
      <c r="AF306" s="70"/>
      <c r="AG306" s="70">
        <f t="shared" si="93"/>
        <v>53550</v>
      </c>
      <c r="AH306" s="70">
        <v>14000</v>
      </c>
      <c r="AI306" s="71">
        <f t="shared" si="92"/>
        <v>67550</v>
      </c>
      <c r="AJ306" s="71"/>
      <c r="AK306" s="71">
        <f t="shared" si="113"/>
        <v>67550</v>
      </c>
      <c r="AL306" s="71">
        <v>-7000</v>
      </c>
      <c r="AM306" s="71">
        <f t="shared" si="104"/>
        <v>60550</v>
      </c>
      <c r="AN306" s="71">
        <v>59500</v>
      </c>
      <c r="AO306" s="71">
        <f t="shared" si="99"/>
        <v>1050</v>
      </c>
    </row>
    <row r="307" spans="1:41" ht="31.5">
      <c r="A307" s="43" t="s">
        <v>216</v>
      </c>
      <c r="B307" s="44" t="s">
        <v>7</v>
      </c>
      <c r="C307" s="44" t="s">
        <v>50</v>
      </c>
      <c r="D307" s="44" t="s">
        <v>206</v>
      </c>
      <c r="E307" s="44"/>
      <c r="F307" s="44"/>
      <c r="G307" s="44"/>
      <c r="H307" s="44"/>
      <c r="I307" s="44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>
        <f aca="true" t="shared" si="118" ref="Y307:AO307">Y308</f>
        <v>10048742.46</v>
      </c>
      <c r="Z307" s="46">
        <f t="shared" si="118"/>
        <v>3509709.6100000003</v>
      </c>
      <c r="AA307" s="46">
        <f t="shared" si="118"/>
        <v>2179677.62</v>
      </c>
      <c r="AB307" s="46">
        <f t="shared" si="118"/>
        <v>2179677.61</v>
      </c>
      <c r="AC307" s="46">
        <f t="shared" si="118"/>
        <v>2179677.62</v>
      </c>
      <c r="AD307" s="46">
        <f t="shared" si="118"/>
        <v>0</v>
      </c>
      <c r="AE307" s="46">
        <f t="shared" si="118"/>
        <v>10048742.46</v>
      </c>
      <c r="AF307" s="46">
        <f t="shared" si="118"/>
        <v>0</v>
      </c>
      <c r="AG307" s="46">
        <f t="shared" si="118"/>
        <v>10048742.46</v>
      </c>
      <c r="AH307" s="46">
        <f t="shared" si="118"/>
        <v>0</v>
      </c>
      <c r="AI307" s="46">
        <f t="shared" si="118"/>
        <v>10048742.46</v>
      </c>
      <c r="AJ307" s="46">
        <f t="shared" si="118"/>
        <v>0</v>
      </c>
      <c r="AK307" s="46">
        <f t="shared" si="118"/>
        <v>10048742.46</v>
      </c>
      <c r="AL307" s="46">
        <f t="shared" si="118"/>
        <v>0</v>
      </c>
      <c r="AM307" s="46">
        <f t="shared" si="118"/>
        <v>10048742.46</v>
      </c>
      <c r="AN307" s="46">
        <f t="shared" si="118"/>
        <v>10048742.46</v>
      </c>
      <c r="AO307" s="74">
        <f t="shared" si="118"/>
        <v>0</v>
      </c>
    </row>
    <row r="308" spans="1:41" ht="31.5" hidden="1">
      <c r="A308" s="73" t="s">
        <v>89</v>
      </c>
      <c r="B308" s="45" t="s">
        <v>7</v>
      </c>
      <c r="C308" s="45" t="s">
        <v>50</v>
      </c>
      <c r="D308" s="45" t="s">
        <v>44</v>
      </c>
      <c r="E308" s="45"/>
      <c r="F308" s="45"/>
      <c r="G308" s="45"/>
      <c r="H308" s="45"/>
      <c r="I308" s="45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>
        <f>Y309+Y311</f>
        <v>10048742.46</v>
      </c>
      <c r="Z308" s="74">
        <f aca="true" t="shared" si="119" ref="Z308:AK308">Z309+Z311</f>
        <v>3509709.6100000003</v>
      </c>
      <c r="AA308" s="74">
        <f t="shared" si="119"/>
        <v>2179677.62</v>
      </c>
      <c r="AB308" s="74">
        <f t="shared" si="119"/>
        <v>2179677.61</v>
      </c>
      <c r="AC308" s="74">
        <f t="shared" si="119"/>
        <v>2179677.62</v>
      </c>
      <c r="AD308" s="74">
        <f>AD309+AD311</f>
        <v>0</v>
      </c>
      <c r="AE308" s="74">
        <f t="shared" si="119"/>
        <v>10048742.46</v>
      </c>
      <c r="AF308" s="74">
        <f t="shared" si="119"/>
        <v>0</v>
      </c>
      <c r="AG308" s="74">
        <f t="shared" si="119"/>
        <v>10048742.46</v>
      </c>
      <c r="AH308" s="74">
        <f t="shared" si="119"/>
        <v>0</v>
      </c>
      <c r="AI308" s="74">
        <f t="shared" si="119"/>
        <v>10048742.46</v>
      </c>
      <c r="AJ308" s="74">
        <f t="shared" si="119"/>
        <v>0</v>
      </c>
      <c r="AK308" s="74">
        <f t="shared" si="119"/>
        <v>10048742.46</v>
      </c>
      <c r="AL308" s="74">
        <f>AL309+AL311</f>
        <v>0</v>
      </c>
      <c r="AM308" s="74">
        <f>AM309+AM311</f>
        <v>10048742.46</v>
      </c>
      <c r="AN308" s="74">
        <f>AN309+AN311</f>
        <v>10048742.46</v>
      </c>
      <c r="AO308" s="74">
        <f>AO309+AO311</f>
        <v>0</v>
      </c>
    </row>
    <row r="309" spans="1:41" ht="78.75" hidden="1">
      <c r="A309" s="43" t="s">
        <v>267</v>
      </c>
      <c r="B309" s="44" t="s">
        <v>7</v>
      </c>
      <c r="C309" s="44" t="s">
        <v>50</v>
      </c>
      <c r="D309" s="44" t="s">
        <v>44</v>
      </c>
      <c r="E309" s="44" t="s">
        <v>201</v>
      </c>
      <c r="F309" s="44"/>
      <c r="G309" s="44"/>
      <c r="H309" s="44"/>
      <c r="I309" s="44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>
        <f>Y310</f>
        <v>7740000</v>
      </c>
      <c r="Z309" s="46">
        <f>Z310</f>
        <v>1935000</v>
      </c>
      <c r="AA309" s="46">
        <f>AA310</f>
        <v>1935000</v>
      </c>
      <c r="AB309" s="46">
        <f>AB310</f>
        <v>1935000</v>
      </c>
      <c r="AC309" s="46">
        <f>AC310</f>
        <v>1935000</v>
      </c>
      <c r="AD309" s="46"/>
      <c r="AE309" s="72">
        <f>Y309+AD309</f>
        <v>7740000</v>
      </c>
      <c r="AF309" s="70"/>
      <c r="AG309" s="70">
        <f t="shared" si="93"/>
        <v>7740000</v>
      </c>
      <c r="AH309" s="70"/>
      <c r="AI309" s="71">
        <f t="shared" si="92"/>
        <v>7740000</v>
      </c>
      <c r="AJ309" s="71"/>
      <c r="AK309" s="71">
        <f t="shared" si="113"/>
        <v>7740000</v>
      </c>
      <c r="AL309" s="71"/>
      <c r="AM309" s="71">
        <f t="shared" si="104"/>
        <v>7740000</v>
      </c>
      <c r="AN309" s="71">
        <v>7740000</v>
      </c>
      <c r="AO309" s="71">
        <f t="shared" si="99"/>
        <v>0</v>
      </c>
    </row>
    <row r="310" spans="1:41" ht="31.5" hidden="1">
      <c r="A310" s="43" t="s">
        <v>62</v>
      </c>
      <c r="B310" s="44" t="s">
        <v>7</v>
      </c>
      <c r="C310" s="44" t="s">
        <v>50</v>
      </c>
      <c r="D310" s="44" t="s">
        <v>44</v>
      </c>
      <c r="E310" s="44" t="s">
        <v>201</v>
      </c>
      <c r="F310" s="44" t="s">
        <v>100</v>
      </c>
      <c r="G310" s="44" t="s">
        <v>31</v>
      </c>
      <c r="H310" s="44"/>
      <c r="I310" s="44"/>
      <c r="J310" s="46"/>
      <c r="K310" s="46"/>
      <c r="L310" s="46"/>
      <c r="M310" s="46"/>
      <c r="N310" s="46"/>
      <c r="O310" s="46"/>
      <c r="P310" s="46">
        <v>5168000</v>
      </c>
      <c r="Q310" s="46">
        <v>5168000</v>
      </c>
      <c r="R310" s="46">
        <v>5168000</v>
      </c>
      <c r="S310" s="46"/>
      <c r="T310" s="46"/>
      <c r="U310" s="46"/>
      <c r="V310" s="46">
        <v>5168000</v>
      </c>
      <c r="W310" s="46">
        <v>5168000</v>
      </c>
      <c r="X310" s="46">
        <v>5168000</v>
      </c>
      <c r="Y310" s="46">
        <v>7740000</v>
      </c>
      <c r="Z310" s="71">
        <v>1935000</v>
      </c>
      <c r="AA310" s="71">
        <v>1935000</v>
      </c>
      <c r="AB310" s="71">
        <v>1935000</v>
      </c>
      <c r="AC310" s="71">
        <v>1935000</v>
      </c>
      <c r="AD310" s="71"/>
      <c r="AE310" s="72">
        <f>Y310+AD310</f>
        <v>7740000</v>
      </c>
      <c r="AF310" s="70"/>
      <c r="AG310" s="70">
        <f t="shared" si="93"/>
        <v>7740000</v>
      </c>
      <c r="AH310" s="70"/>
      <c r="AI310" s="71">
        <f t="shared" si="92"/>
        <v>7740000</v>
      </c>
      <c r="AJ310" s="71"/>
      <c r="AK310" s="71">
        <f t="shared" si="113"/>
        <v>7740000</v>
      </c>
      <c r="AL310" s="71"/>
      <c r="AM310" s="71">
        <f t="shared" si="104"/>
        <v>7740000</v>
      </c>
      <c r="AN310" s="71">
        <v>7740000</v>
      </c>
      <c r="AO310" s="71">
        <f t="shared" si="99"/>
        <v>0</v>
      </c>
    </row>
    <row r="311" spans="1:41" ht="78.75" hidden="1">
      <c r="A311" s="43" t="s">
        <v>268</v>
      </c>
      <c r="B311" s="44" t="s">
        <v>7</v>
      </c>
      <c r="C311" s="44" t="s">
        <v>50</v>
      </c>
      <c r="D311" s="44" t="s">
        <v>44</v>
      </c>
      <c r="E311" s="44" t="s">
        <v>202</v>
      </c>
      <c r="F311" s="44"/>
      <c r="G311" s="44"/>
      <c r="H311" s="44"/>
      <c r="I311" s="44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>
        <f>Y312</f>
        <v>2308742.46</v>
      </c>
      <c r="Z311" s="46">
        <f>Z312</f>
        <v>1574709.61</v>
      </c>
      <c r="AA311" s="46">
        <f>AA312</f>
        <v>244677.62</v>
      </c>
      <c r="AB311" s="46">
        <f>AB312</f>
        <v>244677.61</v>
      </c>
      <c r="AC311" s="46">
        <f>AC312</f>
        <v>244677.62</v>
      </c>
      <c r="AD311" s="46"/>
      <c r="AE311" s="72">
        <f>Y311+AD311</f>
        <v>2308742.46</v>
      </c>
      <c r="AF311" s="70"/>
      <c r="AG311" s="70">
        <f t="shared" si="93"/>
        <v>2308742.46</v>
      </c>
      <c r="AH311" s="70"/>
      <c r="AI311" s="71">
        <f t="shared" si="92"/>
        <v>2308742.46</v>
      </c>
      <c r="AJ311" s="71"/>
      <c r="AK311" s="71">
        <f t="shared" si="113"/>
        <v>2308742.46</v>
      </c>
      <c r="AL311" s="71"/>
      <c r="AM311" s="71">
        <f t="shared" si="104"/>
        <v>2308742.46</v>
      </c>
      <c r="AN311" s="71">
        <v>2308742.46</v>
      </c>
      <c r="AO311" s="71">
        <f t="shared" si="99"/>
        <v>0</v>
      </c>
    </row>
    <row r="312" spans="1:41" ht="31.5" hidden="1">
      <c r="A312" s="43" t="s">
        <v>62</v>
      </c>
      <c r="B312" s="44" t="s">
        <v>7</v>
      </c>
      <c r="C312" s="44" t="s">
        <v>50</v>
      </c>
      <c r="D312" s="44" t="s">
        <v>44</v>
      </c>
      <c r="E312" s="44" t="s">
        <v>202</v>
      </c>
      <c r="F312" s="44" t="s">
        <v>100</v>
      </c>
      <c r="G312" s="44" t="s">
        <v>31</v>
      </c>
      <c r="H312" s="44"/>
      <c r="I312" s="44"/>
      <c r="J312" s="46"/>
      <c r="K312" s="46"/>
      <c r="L312" s="46"/>
      <c r="M312" s="46"/>
      <c r="N312" s="46"/>
      <c r="O312" s="46"/>
      <c r="P312" s="46">
        <v>874156</v>
      </c>
      <c r="Q312" s="46">
        <v>874156</v>
      </c>
      <c r="R312" s="46">
        <v>874156</v>
      </c>
      <c r="S312" s="46"/>
      <c r="T312" s="46"/>
      <c r="U312" s="46"/>
      <c r="V312" s="46">
        <v>874156</v>
      </c>
      <c r="W312" s="46">
        <v>874156</v>
      </c>
      <c r="X312" s="46">
        <v>874156</v>
      </c>
      <c r="Y312" s="46">
        <f>SUM(Z312:AC312)</f>
        <v>2308742.46</v>
      </c>
      <c r="Z312" s="71">
        <v>1574709.61</v>
      </c>
      <c r="AA312" s="71">
        <v>244677.62</v>
      </c>
      <c r="AB312" s="71">
        <v>244677.61</v>
      </c>
      <c r="AC312" s="71">
        <v>244677.62</v>
      </c>
      <c r="AD312" s="71"/>
      <c r="AE312" s="72">
        <f>Y312+AD312</f>
        <v>2308742.46</v>
      </c>
      <c r="AF312" s="70"/>
      <c r="AG312" s="70">
        <f t="shared" si="93"/>
        <v>2308742.46</v>
      </c>
      <c r="AH312" s="70"/>
      <c r="AI312" s="71">
        <f t="shared" si="92"/>
        <v>2308742.46</v>
      </c>
      <c r="AJ312" s="71"/>
      <c r="AK312" s="71">
        <f t="shared" si="113"/>
        <v>2308742.46</v>
      </c>
      <c r="AL312" s="71"/>
      <c r="AM312" s="71">
        <f t="shared" si="104"/>
        <v>2308742.46</v>
      </c>
      <c r="AN312" s="71">
        <v>2308742.46</v>
      </c>
      <c r="AO312" s="71">
        <f t="shared" si="99"/>
        <v>0</v>
      </c>
    </row>
    <row r="313" spans="1:42" ht="15.75">
      <c r="A313" s="47" t="s">
        <v>63</v>
      </c>
      <c r="B313" s="48"/>
      <c r="C313" s="49"/>
      <c r="D313" s="49"/>
      <c r="E313" s="49"/>
      <c r="F313" s="49"/>
      <c r="G313" s="49"/>
      <c r="H313" s="50"/>
      <c r="I313" s="51"/>
      <c r="J313" s="52">
        <v>42205927.83</v>
      </c>
      <c r="K313" s="52">
        <v>42828724.5</v>
      </c>
      <c r="L313" s="52">
        <v>43558685.62</v>
      </c>
      <c r="M313" s="52">
        <v>35868900.51</v>
      </c>
      <c r="N313" s="52">
        <v>0</v>
      </c>
      <c r="O313" s="52">
        <v>0</v>
      </c>
      <c r="P313" s="52">
        <v>82698972.17</v>
      </c>
      <c r="Q313" s="52">
        <v>90164585.61</v>
      </c>
      <c r="R313" s="52">
        <v>92066562.03</v>
      </c>
      <c r="S313" s="52">
        <v>2492789.57</v>
      </c>
      <c r="T313" s="52">
        <v>2492789.57</v>
      </c>
      <c r="U313" s="52">
        <v>2492789.57</v>
      </c>
      <c r="V313" s="52">
        <v>127397689.57</v>
      </c>
      <c r="W313" s="52">
        <v>135486099.68</v>
      </c>
      <c r="X313" s="52">
        <v>138118037.22</v>
      </c>
      <c r="Y313" s="52">
        <f aca="true" t="shared" si="120" ref="Y313:AF313">Y10+Y108+Y118+Y146+Y185+Y226+Y249+Y265+Y272+Y296+Y307</f>
        <v>154315846.18</v>
      </c>
      <c r="Z313" s="52">
        <f t="shared" si="120"/>
        <v>42500963.08</v>
      </c>
      <c r="AA313" s="52">
        <f t="shared" si="120"/>
        <v>42448654.93999999</v>
      </c>
      <c r="AB313" s="52">
        <f t="shared" si="120"/>
        <v>40746397.81</v>
      </c>
      <c r="AC313" s="52">
        <f t="shared" si="120"/>
        <v>28619830.349999998</v>
      </c>
      <c r="AD313" s="52">
        <f t="shared" si="120"/>
        <v>1108917.9100000001</v>
      </c>
      <c r="AE313" s="52">
        <f t="shared" si="120"/>
        <v>155424764.09</v>
      </c>
      <c r="AF313" s="52">
        <f t="shared" si="120"/>
        <v>7889993</v>
      </c>
      <c r="AG313" s="52">
        <f aca="true" t="shared" si="121" ref="AG313:AO313">AG10+AG107+AG118+AG146+AG185+AG226+AG249+AG265+AG272+AG296+AG307</f>
        <v>163314757.09</v>
      </c>
      <c r="AH313" s="52">
        <f t="shared" si="121"/>
        <v>14165801.34</v>
      </c>
      <c r="AI313" s="52">
        <f t="shared" si="121"/>
        <v>177924910.43</v>
      </c>
      <c r="AJ313" s="52">
        <f t="shared" si="121"/>
        <v>3954687</v>
      </c>
      <c r="AK313" s="52">
        <f t="shared" si="121"/>
        <v>181879597.43</v>
      </c>
      <c r="AL313" s="52">
        <f t="shared" si="121"/>
        <v>6200257.9799999995</v>
      </c>
      <c r="AM313" s="52">
        <f t="shared" si="121"/>
        <v>188079855.41</v>
      </c>
      <c r="AN313" s="52">
        <f t="shared" si="121"/>
        <v>155481250.04000002</v>
      </c>
      <c r="AO313" s="52">
        <f t="shared" si="121"/>
        <v>32598605.37</v>
      </c>
      <c r="AP313" s="57"/>
    </row>
    <row r="314" spans="1:40" ht="12.7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AN314" s="29"/>
    </row>
    <row r="315" spans="1:39" ht="15.75">
      <c r="A315" s="84" t="s">
        <v>391</v>
      </c>
      <c r="G315" s="85">
        <v>212</v>
      </c>
      <c r="H315" s="85">
        <v>1104</v>
      </c>
      <c r="I315" s="85"/>
      <c r="J315" s="86"/>
      <c r="R315" s="29"/>
      <c r="T315" s="29"/>
      <c r="Y315" s="29"/>
      <c r="Z315" s="29"/>
      <c r="AA315" s="29">
        <v>35174276.5</v>
      </c>
      <c r="AB315" s="29">
        <v>32282178.5</v>
      </c>
      <c r="AC315" s="29">
        <v>30883440.5</v>
      </c>
      <c r="AE315" s="29"/>
      <c r="AK315" s="29"/>
      <c r="AL315" s="29">
        <v>6100257.98</v>
      </c>
      <c r="AM315" s="29"/>
    </row>
    <row r="316" spans="1:39" ht="15.75">
      <c r="A316" s="87" t="s">
        <v>393</v>
      </c>
      <c r="G316" s="85">
        <v>212</v>
      </c>
      <c r="H316" s="88" t="s">
        <v>392</v>
      </c>
      <c r="I316" s="85"/>
      <c r="J316" s="86"/>
      <c r="R316" s="29"/>
      <c r="T316" s="29"/>
      <c r="Y316" s="29"/>
      <c r="Z316" s="29"/>
      <c r="AM316" s="29"/>
    </row>
    <row r="317" spans="1:29" ht="15.75">
      <c r="A317" s="87" t="s">
        <v>394</v>
      </c>
      <c r="G317" s="85">
        <v>221</v>
      </c>
      <c r="H317" s="85"/>
      <c r="I317" s="85"/>
      <c r="J317" s="86"/>
      <c r="K317" s="86"/>
      <c r="L317" s="86"/>
      <c r="M317" s="86"/>
      <c r="N317" s="86"/>
      <c r="O317" s="86"/>
      <c r="P317" s="86"/>
      <c r="Q317" s="86"/>
      <c r="R317" s="86"/>
      <c r="S317" s="86"/>
      <c r="T317" s="86"/>
      <c r="Y317" s="29"/>
      <c r="Z317" s="29"/>
      <c r="AA317" s="29">
        <f>AA315-AA313</f>
        <v>-7274378.43999999</v>
      </c>
      <c r="AB317" s="29">
        <f>AB315-AB313</f>
        <v>-8464219.310000002</v>
      </c>
      <c r="AC317" s="29">
        <f>AC315-AC313</f>
        <v>2263610.1500000022</v>
      </c>
    </row>
    <row r="319" ht="12.75">
      <c r="Y319" s="30"/>
    </row>
  </sheetData>
  <sheetProtection/>
  <mergeCells count="35">
    <mergeCell ref="A1:AN4"/>
    <mergeCell ref="AM7:AM9"/>
    <mergeCell ref="AN7:AN9"/>
    <mergeCell ref="AO7:AO9"/>
    <mergeCell ref="AG7:AG9"/>
    <mergeCell ref="AH7:AH9"/>
    <mergeCell ref="AI7:AI9"/>
    <mergeCell ref="AJ7:AJ9"/>
    <mergeCell ref="AK7:AK9"/>
    <mergeCell ref="AL7:AL9"/>
    <mergeCell ref="AA7:AA9"/>
    <mergeCell ref="AB7:AB9"/>
    <mergeCell ref="AC7:AC9"/>
    <mergeCell ref="AD7:AD9"/>
    <mergeCell ref="AE7:AE9"/>
    <mergeCell ref="AF7:AF9"/>
    <mergeCell ref="U7:U9"/>
    <mergeCell ref="V7:V9"/>
    <mergeCell ref="W7:W9"/>
    <mergeCell ref="X7:X9"/>
    <mergeCell ref="Y7:Y9"/>
    <mergeCell ref="Z7:Z9"/>
    <mergeCell ref="O7:O9"/>
    <mergeCell ref="P7:P9"/>
    <mergeCell ref="Q7:Q9"/>
    <mergeCell ref="R7:R9"/>
    <mergeCell ref="S7:S9"/>
    <mergeCell ref="T7:T9"/>
    <mergeCell ref="A5:AE5"/>
    <mergeCell ref="J6:Y6"/>
    <mergeCell ref="J7:J9"/>
    <mergeCell ref="K7:K9"/>
    <mergeCell ref="L7:L9"/>
    <mergeCell ref="M7:M9"/>
    <mergeCell ref="N7:N9"/>
  </mergeCells>
  <printOptions/>
  <pageMargins left="0.7086614173228347" right="0.7086614173228347" top="0" bottom="0" header="0.31496062992125984" footer="0.31496062992125984"/>
  <pageSetup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3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9.00390625" style="0" customWidth="1"/>
    <col min="2" max="4" width="12.57421875" style="0" customWidth="1"/>
    <col min="5" max="5" width="14.00390625" style="0" customWidth="1"/>
    <col min="6" max="6" width="12.57421875" style="0" customWidth="1"/>
    <col min="7" max="11" width="0" style="0" hidden="1" customWidth="1"/>
    <col min="12" max="12" width="41.140625" style="0" customWidth="1"/>
  </cols>
  <sheetData>
    <row r="1" spans="1:12" ht="45" customHeight="1">
      <c r="A1" s="242" t="s">
        <v>466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2" ht="15.75" customHeight="1">
      <c r="A2" s="199" t="s">
        <v>459</v>
      </c>
      <c r="B2" s="199"/>
      <c r="C2" s="199"/>
      <c r="D2" s="199"/>
      <c r="E2" s="182" t="s">
        <v>395</v>
      </c>
      <c r="F2" s="182" t="s">
        <v>396</v>
      </c>
      <c r="G2" s="95"/>
      <c r="H2" s="95"/>
      <c r="I2" s="95"/>
      <c r="J2" s="95"/>
      <c r="K2" s="95"/>
      <c r="L2" s="177"/>
    </row>
    <row r="3" spans="1:12" ht="15.75">
      <c r="A3" s="200" t="s">
        <v>451</v>
      </c>
      <c r="B3" s="200"/>
      <c r="C3" s="200"/>
      <c r="D3" s="200"/>
      <c r="E3" s="70">
        <v>1689</v>
      </c>
      <c r="F3" s="97">
        <f>E3/E14*100</f>
        <v>5.181204100789604</v>
      </c>
      <c r="G3" s="95"/>
      <c r="H3" s="95"/>
      <c r="I3" s="95"/>
      <c r="J3" s="95"/>
      <c r="K3" s="95"/>
      <c r="L3" s="178"/>
    </row>
    <row r="4" spans="1:12" ht="15.75">
      <c r="A4" s="200" t="s">
        <v>452</v>
      </c>
      <c r="B4" s="200"/>
      <c r="C4" s="200"/>
      <c r="D4" s="200"/>
      <c r="E4" s="70">
        <v>3304</v>
      </c>
      <c r="F4" s="97">
        <f>E4/E14*100</f>
        <v>10.135404587927088</v>
      </c>
      <c r="G4" s="95"/>
      <c r="H4" s="95"/>
      <c r="I4" s="95"/>
      <c r="J4" s="95"/>
      <c r="K4" s="95"/>
      <c r="L4" s="178"/>
    </row>
    <row r="5" spans="1:12" ht="15.75">
      <c r="A5" s="200" t="s">
        <v>453</v>
      </c>
      <c r="B5" s="200"/>
      <c r="C5" s="200"/>
      <c r="D5" s="200"/>
      <c r="E5" s="70">
        <v>11583.6</v>
      </c>
      <c r="F5" s="97">
        <f>E5/E14*100</f>
        <v>35.534041339198616</v>
      </c>
      <c r="G5" s="95"/>
      <c r="H5" s="95"/>
      <c r="I5" s="95"/>
      <c r="J5" s="95"/>
      <c r="K5" s="95"/>
      <c r="L5" s="178"/>
    </row>
    <row r="6" spans="1:12" ht="15.75">
      <c r="A6" s="200" t="s">
        <v>454</v>
      </c>
      <c r="B6" s="200"/>
      <c r="C6" s="200"/>
      <c r="D6" s="200"/>
      <c r="E6" s="70">
        <v>1857.2</v>
      </c>
      <c r="F6" s="97">
        <f>E6/E14*100</f>
        <v>5.697177179388071</v>
      </c>
      <c r="G6" s="95"/>
      <c r="H6" s="95"/>
      <c r="I6" s="95"/>
      <c r="J6" s="95"/>
      <c r="K6" s="95"/>
      <c r="L6" s="178"/>
    </row>
    <row r="7" spans="1:12" ht="15.75">
      <c r="A7" s="200" t="s">
        <v>455</v>
      </c>
      <c r="B7" s="200"/>
      <c r="C7" s="200"/>
      <c r="D7" s="200"/>
      <c r="E7" s="70">
        <v>726.8</v>
      </c>
      <c r="F7" s="97">
        <f>E7/E14*100</f>
        <v>2.229543600031903</v>
      </c>
      <c r="G7" s="95"/>
      <c r="H7" s="95"/>
      <c r="I7" s="95"/>
      <c r="J7" s="95"/>
      <c r="K7" s="95"/>
      <c r="L7" s="178"/>
    </row>
    <row r="8" spans="1:12" ht="15.75">
      <c r="A8" s="200" t="s">
        <v>205</v>
      </c>
      <c r="B8" s="200"/>
      <c r="C8" s="200"/>
      <c r="D8" s="200"/>
      <c r="E8" s="70">
        <v>391.7</v>
      </c>
      <c r="F8" s="97">
        <f>E8/E14*100</f>
        <v>1.201585344155884</v>
      </c>
      <c r="G8" s="95"/>
      <c r="H8" s="95"/>
      <c r="I8" s="95"/>
      <c r="J8" s="95"/>
      <c r="K8" s="95"/>
      <c r="L8" s="178"/>
    </row>
    <row r="9" spans="1:12" ht="15.75">
      <c r="A9" s="200" t="s">
        <v>397</v>
      </c>
      <c r="B9" s="200"/>
      <c r="C9" s="200"/>
      <c r="D9" s="200"/>
      <c r="E9" s="70">
        <v>283.1</v>
      </c>
      <c r="F9" s="97">
        <f>E9/E14*100</f>
        <v>0.8684422030393943</v>
      </c>
      <c r="G9" s="95"/>
      <c r="H9" s="95"/>
      <c r="I9" s="95"/>
      <c r="J9" s="95"/>
      <c r="K9" s="95"/>
      <c r="L9" s="178"/>
    </row>
    <row r="10" spans="1:12" ht="15.75">
      <c r="A10" s="96" t="s">
        <v>458</v>
      </c>
      <c r="B10" s="96"/>
      <c r="C10" s="96"/>
      <c r="D10" s="96"/>
      <c r="E10" s="70">
        <v>285.7</v>
      </c>
      <c r="F10" s="97">
        <f>E10/E14*100</f>
        <v>0.8764180056812254</v>
      </c>
      <c r="G10" s="95"/>
      <c r="H10" s="95"/>
      <c r="I10" s="95"/>
      <c r="J10" s="95"/>
      <c r="K10" s="95"/>
      <c r="L10" s="178"/>
    </row>
    <row r="11" spans="1:12" ht="15.75">
      <c r="A11" s="200" t="s">
        <v>456</v>
      </c>
      <c r="B11" s="200"/>
      <c r="C11" s="200"/>
      <c r="D11" s="200"/>
      <c r="E11" s="70">
        <v>547.2</v>
      </c>
      <c r="F11" s="97">
        <f>E11/E14*100</f>
        <v>1.6785996944654065</v>
      </c>
      <c r="G11" s="95"/>
      <c r="H11" s="95"/>
      <c r="I11" s="95"/>
      <c r="J11" s="95"/>
      <c r="K11" s="95"/>
      <c r="L11" s="178"/>
    </row>
    <row r="12" spans="1:12" ht="15.75">
      <c r="A12" s="204" t="s">
        <v>457</v>
      </c>
      <c r="B12" s="205"/>
      <c r="C12" s="205"/>
      <c r="D12" s="206"/>
      <c r="E12" s="70">
        <v>10911.1</v>
      </c>
      <c r="F12" s="97">
        <f>E12/E14*100</f>
        <v>33.47106930972495</v>
      </c>
      <c r="G12" s="95"/>
      <c r="H12" s="95"/>
      <c r="I12" s="95"/>
      <c r="J12" s="95"/>
      <c r="K12" s="95"/>
      <c r="L12" s="178"/>
    </row>
    <row r="13" spans="1:12" ht="15.75">
      <c r="A13" s="200" t="s">
        <v>398</v>
      </c>
      <c r="B13" s="200"/>
      <c r="C13" s="200"/>
      <c r="D13" s="200"/>
      <c r="E13" s="70">
        <v>1019.2</v>
      </c>
      <c r="F13" s="97">
        <f>E13/E14*100</f>
        <v>3.1265146355978475</v>
      </c>
      <c r="G13" s="95"/>
      <c r="H13" s="95"/>
      <c r="I13" s="95"/>
      <c r="J13" s="95"/>
      <c r="K13" s="95"/>
      <c r="L13" s="178"/>
    </row>
    <row r="14" spans="1:12" ht="15.75">
      <c r="A14" s="201" t="s">
        <v>399</v>
      </c>
      <c r="B14" s="201"/>
      <c r="C14" s="201"/>
      <c r="D14" s="201"/>
      <c r="E14" s="78">
        <f>SUM(E3:E13)</f>
        <v>32598.600000000002</v>
      </c>
      <c r="F14" s="78">
        <f>SUM(F3:F13)</f>
        <v>99.99999999999999</v>
      </c>
      <c r="G14" s="95"/>
      <c r="H14" s="95"/>
      <c r="I14" s="95"/>
      <c r="J14" s="95"/>
      <c r="K14" s="95"/>
      <c r="L14" s="178"/>
    </row>
    <row r="15" spans="1:12" ht="15.75">
      <c r="A15" s="98"/>
      <c r="B15" s="98"/>
      <c r="C15" s="98"/>
      <c r="D15" s="98"/>
      <c r="E15" s="95"/>
      <c r="F15" s="95"/>
      <c r="G15" s="95"/>
      <c r="H15" s="95"/>
      <c r="I15" s="95"/>
      <c r="J15" s="95"/>
      <c r="K15" s="95"/>
      <c r="L15" s="178"/>
    </row>
    <row r="16" spans="1:12" ht="15.75">
      <c r="A16" s="98"/>
      <c r="B16" s="98"/>
      <c r="C16" s="98"/>
      <c r="D16" s="98"/>
      <c r="E16" s="95"/>
      <c r="F16" s="95"/>
      <c r="G16" s="95"/>
      <c r="H16" s="95"/>
      <c r="I16" s="95"/>
      <c r="J16" s="95"/>
      <c r="K16" s="95"/>
      <c r="L16" s="95"/>
    </row>
    <row r="17" spans="1:12" ht="15.7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ht="14.25">
      <c r="A18" s="202" t="s">
        <v>400</v>
      </c>
      <c r="B18" s="203" t="s">
        <v>385</v>
      </c>
      <c r="C18" s="203" t="s">
        <v>386</v>
      </c>
      <c r="D18" s="203" t="s">
        <v>401</v>
      </c>
      <c r="E18" s="207" t="s">
        <v>402</v>
      </c>
      <c r="F18" s="203" t="s">
        <v>403</v>
      </c>
      <c r="G18" s="99"/>
      <c r="H18" s="99"/>
      <c r="I18" s="99"/>
      <c r="J18" s="99"/>
      <c r="K18" s="99"/>
      <c r="L18" s="209" t="s">
        <v>404</v>
      </c>
    </row>
    <row r="19" spans="1:12" ht="14.25">
      <c r="A19" s="202"/>
      <c r="B19" s="203"/>
      <c r="C19" s="203"/>
      <c r="D19" s="203"/>
      <c r="E19" s="208"/>
      <c r="F19" s="203"/>
      <c r="G19" s="100"/>
      <c r="H19" s="101"/>
      <c r="I19" s="101"/>
      <c r="J19" s="101"/>
      <c r="K19" s="101"/>
      <c r="L19" s="210"/>
    </row>
    <row r="20" spans="1:12" ht="15.75">
      <c r="A20" s="102" t="s">
        <v>405</v>
      </c>
      <c r="B20" s="103">
        <f>B21+B23+B25+B30</f>
        <v>82048.6</v>
      </c>
      <c r="C20" s="103">
        <f>C21+C23+C25+C30</f>
        <v>70922.1</v>
      </c>
      <c r="D20" s="103">
        <f>D21+D23+D25+D30</f>
        <v>11126.5</v>
      </c>
      <c r="E20" s="103">
        <f>C20/B20*100</f>
        <v>86.43913485422054</v>
      </c>
      <c r="F20" s="101"/>
      <c r="G20" s="101"/>
      <c r="H20" s="101"/>
      <c r="I20" s="101"/>
      <c r="J20" s="101"/>
      <c r="K20" s="101"/>
      <c r="L20" s="104"/>
    </row>
    <row r="21" spans="1:12" ht="15" customHeight="1">
      <c r="A21" s="105" t="s">
        <v>406</v>
      </c>
      <c r="B21" s="106">
        <v>2565.1</v>
      </c>
      <c r="C21" s="106">
        <v>2379.4</v>
      </c>
      <c r="D21" s="106">
        <f>B21-C21</f>
        <v>185.69999999999982</v>
      </c>
      <c r="E21" s="106">
        <f>C21/B21*100</f>
        <v>92.76051615921406</v>
      </c>
      <c r="F21" s="107"/>
      <c r="G21" s="107"/>
      <c r="H21" s="107"/>
      <c r="I21" s="107"/>
      <c r="J21" s="107"/>
      <c r="K21" s="107"/>
      <c r="L21" s="108"/>
    </row>
    <row r="22" spans="1:12" ht="27" customHeight="1">
      <c r="A22" s="211"/>
      <c r="B22" s="212"/>
      <c r="C22" s="213"/>
      <c r="D22" s="106">
        <v>185.7</v>
      </c>
      <c r="E22" s="106"/>
      <c r="F22" s="106">
        <v>100</v>
      </c>
      <c r="G22" s="107"/>
      <c r="H22" s="107"/>
      <c r="I22" s="107"/>
      <c r="J22" s="107"/>
      <c r="K22" s="107"/>
      <c r="L22" s="108" t="s">
        <v>407</v>
      </c>
    </row>
    <row r="23" spans="1:12" ht="15" customHeight="1">
      <c r="A23" s="105" t="s">
        <v>408</v>
      </c>
      <c r="B23" s="106">
        <v>2866.8</v>
      </c>
      <c r="C23" s="106">
        <v>2848.7</v>
      </c>
      <c r="D23" s="106">
        <f>B23-C23</f>
        <v>18.100000000000364</v>
      </c>
      <c r="E23" s="106">
        <f>C23/B23*100</f>
        <v>99.36863401702244</v>
      </c>
      <c r="F23" s="107"/>
      <c r="G23" s="107"/>
      <c r="H23" s="107"/>
      <c r="I23" s="107"/>
      <c r="J23" s="107"/>
      <c r="K23" s="107"/>
      <c r="L23" s="109"/>
    </row>
    <row r="24" spans="1:12" ht="16.5" customHeight="1">
      <c r="A24" s="214"/>
      <c r="B24" s="215"/>
      <c r="C24" s="216"/>
      <c r="D24" s="106">
        <v>18.1</v>
      </c>
      <c r="E24" s="106"/>
      <c r="F24" s="110">
        <v>100</v>
      </c>
      <c r="G24" s="111"/>
      <c r="H24" s="111"/>
      <c r="I24" s="111"/>
      <c r="J24" s="111"/>
      <c r="K24" s="111"/>
      <c r="L24" s="109" t="s">
        <v>427</v>
      </c>
    </row>
    <row r="25" spans="1:12" ht="15" customHeight="1">
      <c r="A25" s="116" t="s">
        <v>409</v>
      </c>
      <c r="B25" s="106">
        <v>50942.3</v>
      </c>
      <c r="C25" s="106">
        <v>48238.8</v>
      </c>
      <c r="D25" s="106">
        <f>B25-C25</f>
        <v>2703.5</v>
      </c>
      <c r="E25" s="106">
        <f>C25/B25*100</f>
        <v>94.69301543118391</v>
      </c>
      <c r="F25" s="107"/>
      <c r="G25" s="107"/>
      <c r="H25" s="107"/>
      <c r="I25" s="107"/>
      <c r="J25" s="107"/>
      <c r="K25" s="107"/>
      <c r="L25" s="109"/>
    </row>
    <row r="26" spans="1:12" ht="28.5" customHeight="1">
      <c r="A26" s="217"/>
      <c r="B26" s="218"/>
      <c r="C26" s="219"/>
      <c r="D26" s="117">
        <v>1503.3</v>
      </c>
      <c r="E26" s="118"/>
      <c r="F26" s="118">
        <v>55.6</v>
      </c>
      <c r="G26" s="119"/>
      <c r="H26" s="119"/>
      <c r="I26" s="119"/>
      <c r="J26" s="119"/>
      <c r="K26" s="119"/>
      <c r="L26" s="108" t="s">
        <v>407</v>
      </c>
    </row>
    <row r="27" spans="1:12" ht="15" customHeight="1">
      <c r="A27" s="220"/>
      <c r="B27" s="221"/>
      <c r="C27" s="222"/>
      <c r="D27" s="117">
        <v>129.8</v>
      </c>
      <c r="E27" s="118"/>
      <c r="F27" s="118">
        <v>4.8</v>
      </c>
      <c r="G27" s="120"/>
      <c r="H27" s="120"/>
      <c r="I27" s="120"/>
      <c r="J27" s="120"/>
      <c r="K27" s="120"/>
      <c r="L27" s="108" t="s">
        <v>444</v>
      </c>
    </row>
    <row r="28" spans="1:12" ht="15" customHeight="1">
      <c r="A28" s="220"/>
      <c r="B28" s="221"/>
      <c r="C28" s="222"/>
      <c r="D28" s="117">
        <v>904.4</v>
      </c>
      <c r="E28" s="118"/>
      <c r="F28" s="118">
        <v>33.5</v>
      </c>
      <c r="G28" s="120"/>
      <c r="H28" s="120"/>
      <c r="I28" s="120"/>
      <c r="J28" s="120"/>
      <c r="K28" s="120"/>
      <c r="L28" s="109" t="s">
        <v>427</v>
      </c>
    </row>
    <row r="29" spans="1:12" ht="14.25" customHeight="1">
      <c r="A29" s="220"/>
      <c r="B29" s="221"/>
      <c r="C29" s="222"/>
      <c r="D29" s="117">
        <v>166</v>
      </c>
      <c r="E29" s="118"/>
      <c r="F29" s="118">
        <v>6.1</v>
      </c>
      <c r="G29" s="120"/>
      <c r="H29" s="120"/>
      <c r="I29" s="120"/>
      <c r="J29" s="120"/>
      <c r="K29" s="120"/>
      <c r="L29" s="109" t="s">
        <v>439</v>
      </c>
    </row>
    <row r="30" spans="1:12" ht="15" customHeight="1">
      <c r="A30" s="116" t="s">
        <v>410</v>
      </c>
      <c r="B30" s="106">
        <v>25674.4</v>
      </c>
      <c r="C30" s="106">
        <v>17455.2</v>
      </c>
      <c r="D30" s="106">
        <f>B30-C30</f>
        <v>8219.2</v>
      </c>
      <c r="E30" s="122">
        <f>C30/B30*100</f>
        <v>67.98678839622347</v>
      </c>
      <c r="F30" s="107"/>
      <c r="G30" s="107"/>
      <c r="H30" s="107"/>
      <c r="I30" s="107"/>
      <c r="J30" s="107"/>
      <c r="K30" s="107"/>
      <c r="L30" s="109"/>
    </row>
    <row r="31" spans="1:12" ht="26.25" customHeight="1">
      <c r="A31" s="123"/>
      <c r="B31" s="124"/>
      <c r="C31" s="124"/>
      <c r="D31" s="125">
        <v>4703</v>
      </c>
      <c r="E31" s="118"/>
      <c r="F31" s="126">
        <v>57.2</v>
      </c>
      <c r="G31" s="119"/>
      <c r="H31" s="119"/>
      <c r="I31" s="119"/>
      <c r="J31" s="119"/>
      <c r="K31" s="119"/>
      <c r="L31" s="108" t="s">
        <v>443</v>
      </c>
    </row>
    <row r="32" spans="1:12" ht="30" customHeight="1">
      <c r="A32" s="127"/>
      <c r="B32" s="128"/>
      <c r="C32" s="128"/>
      <c r="D32" s="125">
        <v>238.4</v>
      </c>
      <c r="E32" s="118"/>
      <c r="F32" s="126">
        <v>2.9</v>
      </c>
      <c r="G32" s="129"/>
      <c r="H32" s="129"/>
      <c r="I32" s="129"/>
      <c r="J32" s="129"/>
      <c r="K32" s="129"/>
      <c r="L32" s="109" t="s">
        <v>441</v>
      </c>
    </row>
    <row r="33" spans="1:12" ht="15" customHeight="1">
      <c r="A33" s="127"/>
      <c r="B33" s="128"/>
      <c r="C33" s="128"/>
      <c r="D33" s="125">
        <v>650</v>
      </c>
      <c r="E33" s="118"/>
      <c r="F33" s="126">
        <v>1.8</v>
      </c>
      <c r="G33" s="129"/>
      <c r="H33" s="129"/>
      <c r="I33" s="129"/>
      <c r="J33" s="129"/>
      <c r="K33" s="129"/>
      <c r="L33" s="109" t="s">
        <v>442</v>
      </c>
    </row>
    <row r="34" spans="1:12" ht="27" customHeight="1">
      <c r="A34" s="127"/>
      <c r="B34" s="128"/>
      <c r="C34" s="128"/>
      <c r="D34" s="125">
        <v>726.8</v>
      </c>
      <c r="E34" s="118"/>
      <c r="F34" s="126">
        <v>8.8</v>
      </c>
      <c r="G34" s="119"/>
      <c r="H34" s="119"/>
      <c r="I34" s="119"/>
      <c r="J34" s="119"/>
      <c r="K34" s="119"/>
      <c r="L34" s="109" t="s">
        <v>428</v>
      </c>
    </row>
    <row r="35" spans="1:12" ht="15" customHeight="1">
      <c r="A35" s="127"/>
      <c r="B35" s="128"/>
      <c r="C35" s="128"/>
      <c r="D35" s="125">
        <v>391.7</v>
      </c>
      <c r="E35" s="118"/>
      <c r="F35" s="126">
        <v>4.8</v>
      </c>
      <c r="G35" s="120"/>
      <c r="H35" s="120"/>
      <c r="I35" s="120"/>
      <c r="J35" s="120"/>
      <c r="K35" s="120"/>
      <c r="L35" s="109" t="s">
        <v>429</v>
      </c>
    </row>
    <row r="36" spans="1:12" ht="15" customHeight="1">
      <c r="A36" s="127"/>
      <c r="B36" s="128"/>
      <c r="C36" s="128"/>
      <c r="D36" s="125">
        <v>1209.1</v>
      </c>
      <c r="E36" s="118"/>
      <c r="F36" s="126">
        <v>14.7</v>
      </c>
      <c r="G36" s="120"/>
      <c r="H36" s="120"/>
      <c r="I36" s="120"/>
      <c r="J36" s="120"/>
      <c r="K36" s="120"/>
      <c r="L36" s="109" t="s">
        <v>427</v>
      </c>
    </row>
    <row r="37" spans="1:12" ht="15" customHeight="1">
      <c r="A37" s="127"/>
      <c r="B37" s="128"/>
      <c r="C37" s="128"/>
      <c r="D37" s="125">
        <v>300.2</v>
      </c>
      <c r="E37" s="118"/>
      <c r="F37" s="126">
        <v>3.7</v>
      </c>
      <c r="G37" s="120"/>
      <c r="H37" s="120"/>
      <c r="I37" s="120"/>
      <c r="J37" s="120"/>
      <c r="K37" s="120"/>
      <c r="L37" s="109" t="s">
        <v>430</v>
      </c>
    </row>
    <row r="38" spans="1:12" ht="15" customHeight="1">
      <c r="A38" s="130" t="s">
        <v>411</v>
      </c>
      <c r="B38" s="131">
        <v>2570</v>
      </c>
      <c r="C38" s="131">
        <v>2570</v>
      </c>
      <c r="D38" s="131">
        <f>B38-C38</f>
        <v>0</v>
      </c>
      <c r="E38" s="132"/>
      <c r="F38" s="131"/>
      <c r="G38" s="133"/>
      <c r="H38" s="133"/>
      <c r="I38" s="133"/>
      <c r="J38" s="133"/>
      <c r="K38" s="133"/>
      <c r="L38" s="109"/>
    </row>
    <row r="39" spans="1:12" ht="15" customHeight="1">
      <c r="A39" s="134" t="s">
        <v>412</v>
      </c>
      <c r="B39" s="135">
        <v>1993.5</v>
      </c>
      <c r="C39" s="135">
        <v>1710.4</v>
      </c>
      <c r="D39" s="107">
        <f>B39-C39</f>
        <v>283.0999999999999</v>
      </c>
      <c r="E39" s="136">
        <f>C39/B39*100</f>
        <v>85.79884625031352</v>
      </c>
      <c r="F39" s="107"/>
      <c r="G39" s="107"/>
      <c r="H39" s="107"/>
      <c r="I39" s="107"/>
      <c r="J39" s="107"/>
      <c r="K39" s="107"/>
      <c r="L39" s="109"/>
    </row>
    <row r="40" spans="1:12" ht="15" customHeight="1">
      <c r="A40" s="137"/>
      <c r="B40" s="137"/>
      <c r="C40" s="138"/>
      <c r="D40" s="139">
        <v>283.1</v>
      </c>
      <c r="E40" s="113"/>
      <c r="F40" s="114">
        <v>100</v>
      </c>
      <c r="G40" s="115"/>
      <c r="H40" s="115"/>
      <c r="I40" s="115"/>
      <c r="J40" s="115"/>
      <c r="K40" s="115"/>
      <c r="L40" s="109" t="s">
        <v>413</v>
      </c>
    </row>
    <row r="41" spans="1:12" ht="15" customHeight="1">
      <c r="A41" s="170" t="s">
        <v>414</v>
      </c>
      <c r="B41" s="107">
        <f>B42+B44+B49+B50</f>
        <v>42623.899999999994</v>
      </c>
      <c r="C41" s="107">
        <f>C42+C44+C49+C50</f>
        <v>26771.100000000002</v>
      </c>
      <c r="D41" s="107">
        <f>D42+D44+D49+D50</f>
        <v>15852.8</v>
      </c>
      <c r="E41" s="136">
        <f>C41/B41*100</f>
        <v>62.807720551146204</v>
      </c>
      <c r="F41" s="107"/>
      <c r="G41" s="107"/>
      <c r="H41" s="107"/>
      <c r="I41" s="107"/>
      <c r="J41" s="107"/>
      <c r="K41" s="107"/>
      <c r="L41" s="109"/>
    </row>
    <row r="42" spans="1:12" ht="15" customHeight="1">
      <c r="A42" s="140" t="s">
        <v>415</v>
      </c>
      <c r="B42" s="141">
        <v>15730.8</v>
      </c>
      <c r="C42" s="141">
        <v>12180.8</v>
      </c>
      <c r="D42" s="106">
        <f>B42-C42</f>
        <v>3550</v>
      </c>
      <c r="E42" s="122">
        <f>C42/B42*100</f>
        <v>77.43280697739466</v>
      </c>
      <c r="F42" s="107"/>
      <c r="G42" s="107"/>
      <c r="H42" s="107"/>
      <c r="I42" s="107"/>
      <c r="J42" s="107"/>
      <c r="K42" s="107"/>
      <c r="L42" s="109"/>
    </row>
    <row r="43" spans="1:12" ht="15" customHeight="1">
      <c r="A43" s="223"/>
      <c r="B43" s="224"/>
      <c r="C43" s="225"/>
      <c r="D43" s="106">
        <v>3550</v>
      </c>
      <c r="E43" s="122"/>
      <c r="F43" s="106">
        <v>100</v>
      </c>
      <c r="G43" s="107"/>
      <c r="H43" s="107"/>
      <c r="I43" s="107"/>
      <c r="J43" s="107"/>
      <c r="K43" s="107"/>
      <c r="L43" s="109" t="s">
        <v>436</v>
      </c>
    </row>
    <row r="44" spans="1:12" ht="15" customHeight="1">
      <c r="A44" s="116" t="s">
        <v>416</v>
      </c>
      <c r="B44" s="106">
        <v>24463.6</v>
      </c>
      <c r="C44" s="106">
        <v>12468.6</v>
      </c>
      <c r="D44" s="106">
        <f>B44-C44</f>
        <v>11994.999999999998</v>
      </c>
      <c r="E44" s="122">
        <f>C44/B44*100</f>
        <v>50.967968737225924</v>
      </c>
      <c r="F44" s="107"/>
      <c r="G44" s="107"/>
      <c r="H44" s="107"/>
      <c r="I44" s="107"/>
      <c r="J44" s="107"/>
      <c r="K44" s="107"/>
      <c r="L44" s="109"/>
    </row>
    <row r="45" spans="1:12" ht="15" customHeight="1">
      <c r="A45" s="217"/>
      <c r="B45" s="218"/>
      <c r="C45" s="219"/>
      <c r="D45" s="117">
        <v>28.7</v>
      </c>
      <c r="E45" s="142"/>
      <c r="F45" s="143">
        <v>0.2</v>
      </c>
      <c r="G45" s="111"/>
      <c r="H45" s="111"/>
      <c r="I45" s="111"/>
      <c r="J45" s="111"/>
      <c r="K45" s="111"/>
      <c r="L45" s="109" t="s">
        <v>427</v>
      </c>
    </row>
    <row r="46" spans="1:12" ht="30" customHeight="1">
      <c r="A46" s="220"/>
      <c r="B46" s="221"/>
      <c r="C46" s="222"/>
      <c r="D46" s="117">
        <v>359.1</v>
      </c>
      <c r="E46" s="142"/>
      <c r="F46" s="143">
        <v>3</v>
      </c>
      <c r="G46" s="111"/>
      <c r="H46" s="111"/>
      <c r="I46" s="111"/>
      <c r="J46" s="111"/>
      <c r="K46" s="111"/>
      <c r="L46" s="109" t="s">
        <v>432</v>
      </c>
    </row>
    <row r="47" spans="1:12" ht="15" customHeight="1">
      <c r="A47" s="220"/>
      <c r="B47" s="221"/>
      <c r="C47" s="222"/>
      <c r="D47" s="117">
        <v>10911.1</v>
      </c>
      <c r="E47" s="142"/>
      <c r="F47" s="143">
        <v>91</v>
      </c>
      <c r="G47" s="111"/>
      <c r="H47" s="111"/>
      <c r="I47" s="111"/>
      <c r="J47" s="111"/>
      <c r="K47" s="111"/>
      <c r="L47" s="109" t="s">
        <v>433</v>
      </c>
    </row>
    <row r="48" spans="1:12" ht="27.75" customHeight="1">
      <c r="A48" s="226"/>
      <c r="B48" s="227"/>
      <c r="C48" s="228"/>
      <c r="D48" s="117">
        <v>696.1</v>
      </c>
      <c r="E48" s="142"/>
      <c r="F48" s="143">
        <v>5.8</v>
      </c>
      <c r="G48" s="111"/>
      <c r="H48" s="111"/>
      <c r="I48" s="111"/>
      <c r="J48" s="111"/>
      <c r="K48" s="111"/>
      <c r="L48" s="109" t="s">
        <v>440</v>
      </c>
    </row>
    <row r="49" spans="1:12" ht="15" customHeight="1">
      <c r="A49" s="144" t="s">
        <v>417</v>
      </c>
      <c r="B49" s="106">
        <v>100</v>
      </c>
      <c r="C49" s="106">
        <v>95.3</v>
      </c>
      <c r="D49" s="106">
        <f>B49-C49</f>
        <v>4.700000000000003</v>
      </c>
      <c r="E49" s="122">
        <f>C49/B49*100</f>
        <v>95.3</v>
      </c>
      <c r="F49" s="106">
        <v>100</v>
      </c>
      <c r="G49" s="107"/>
      <c r="H49" s="107"/>
      <c r="I49" s="107"/>
      <c r="J49" s="107"/>
      <c r="K49" s="107"/>
      <c r="L49" s="109"/>
    </row>
    <row r="50" spans="1:12" ht="15" customHeight="1">
      <c r="A50" s="145" t="s">
        <v>418</v>
      </c>
      <c r="B50" s="146">
        <v>2329.5</v>
      </c>
      <c r="C50" s="117">
        <v>2026.4</v>
      </c>
      <c r="D50" s="146">
        <f>B50-C50</f>
        <v>303.0999999999999</v>
      </c>
      <c r="E50" s="118">
        <f>C50/B50*100</f>
        <v>86.98862416827646</v>
      </c>
      <c r="F50" s="131"/>
      <c r="G50" s="131"/>
      <c r="H50" s="131"/>
      <c r="I50" s="131"/>
      <c r="J50" s="131"/>
      <c r="K50" s="131"/>
      <c r="L50" s="147"/>
    </row>
    <row r="51" spans="1:12" ht="30.75" customHeight="1">
      <c r="A51" s="235"/>
      <c r="B51" s="236"/>
      <c r="C51" s="237"/>
      <c r="D51" s="117">
        <v>300</v>
      </c>
      <c r="E51" s="142"/>
      <c r="F51" s="126">
        <v>98.9</v>
      </c>
      <c r="G51" s="119"/>
      <c r="H51" s="119"/>
      <c r="I51" s="119"/>
      <c r="J51" s="119"/>
      <c r="K51" s="119"/>
      <c r="L51" s="109" t="s">
        <v>450</v>
      </c>
    </row>
    <row r="52" spans="1:12" ht="15" customHeight="1">
      <c r="A52" s="238"/>
      <c r="B52" s="239"/>
      <c r="C52" s="240"/>
      <c r="D52" s="117">
        <v>3.1</v>
      </c>
      <c r="E52" s="142"/>
      <c r="F52" s="126">
        <v>0.1</v>
      </c>
      <c r="G52" s="119"/>
      <c r="H52" s="119"/>
      <c r="I52" s="119"/>
      <c r="J52" s="119"/>
      <c r="K52" s="119"/>
      <c r="L52" s="109" t="s">
        <v>427</v>
      </c>
    </row>
    <row r="53" spans="1:12" ht="15" customHeight="1">
      <c r="A53" s="148" t="s">
        <v>419</v>
      </c>
      <c r="B53" s="149">
        <f>B54+B57</f>
        <v>22750.699999999997</v>
      </c>
      <c r="C53" s="149">
        <f>C54+C57</f>
        <v>19938.7</v>
      </c>
      <c r="D53" s="149">
        <f>D54+D57</f>
        <v>2811.999999999998</v>
      </c>
      <c r="E53" s="132">
        <f>C53/B53*100</f>
        <v>87.63994074907586</v>
      </c>
      <c r="F53" s="131"/>
      <c r="G53" s="131"/>
      <c r="H53" s="131"/>
      <c r="I53" s="131"/>
      <c r="J53" s="131"/>
      <c r="K53" s="131"/>
      <c r="L53" s="147"/>
    </row>
    <row r="54" spans="1:12" ht="15" customHeight="1">
      <c r="A54" s="148" t="s">
        <v>420</v>
      </c>
      <c r="B54" s="131">
        <v>4377.9</v>
      </c>
      <c r="C54" s="131">
        <v>3597</v>
      </c>
      <c r="D54" s="131">
        <f>B54-C54</f>
        <v>780.8999999999996</v>
      </c>
      <c r="E54" s="132">
        <v>6.5</v>
      </c>
      <c r="F54" s="131"/>
      <c r="G54" s="131"/>
      <c r="H54" s="131"/>
      <c r="I54" s="131"/>
      <c r="J54" s="131"/>
      <c r="K54" s="131"/>
      <c r="L54" s="147"/>
    </row>
    <row r="55" spans="1:12" ht="15" customHeight="1">
      <c r="A55" s="123"/>
      <c r="B55" s="124"/>
      <c r="C55" s="124"/>
      <c r="D55" s="117">
        <v>576.4</v>
      </c>
      <c r="E55" s="142"/>
      <c r="F55" s="126">
        <f>D55/D54*100</f>
        <v>73.81226789601745</v>
      </c>
      <c r="G55" s="150"/>
      <c r="H55" s="150"/>
      <c r="I55" s="150"/>
      <c r="J55" s="150"/>
      <c r="K55" s="150"/>
      <c r="L55" s="109" t="s">
        <v>436</v>
      </c>
    </row>
    <row r="56" spans="1:12" ht="15" customHeight="1">
      <c r="A56" s="151"/>
      <c r="B56" s="151"/>
      <c r="C56" s="151"/>
      <c r="D56" s="117">
        <v>204.5</v>
      </c>
      <c r="E56" s="142"/>
      <c r="F56" s="126">
        <v>56.2</v>
      </c>
      <c r="G56" s="150"/>
      <c r="H56" s="150"/>
      <c r="I56" s="150"/>
      <c r="J56" s="150"/>
      <c r="K56" s="150"/>
      <c r="L56" s="109" t="s">
        <v>427</v>
      </c>
    </row>
    <row r="57" spans="1:12" ht="15" customHeight="1">
      <c r="A57" s="152" t="s">
        <v>421</v>
      </c>
      <c r="B57" s="153">
        <v>18372.8</v>
      </c>
      <c r="C57" s="154">
        <v>16341.7</v>
      </c>
      <c r="D57" s="131">
        <f>B57-C57</f>
        <v>2031.0999999999985</v>
      </c>
      <c r="E57" s="132">
        <f>C57/B57*100</f>
        <v>88.94507097448403</v>
      </c>
      <c r="F57" s="131"/>
      <c r="G57" s="131"/>
      <c r="H57" s="131"/>
      <c r="I57" s="131"/>
      <c r="J57" s="131"/>
      <c r="K57" s="131"/>
      <c r="L57" s="109"/>
    </row>
    <row r="58" spans="1:12" ht="31.5" customHeight="1">
      <c r="A58" s="217"/>
      <c r="B58" s="218"/>
      <c r="C58" s="219"/>
      <c r="D58" s="117">
        <v>285.7</v>
      </c>
      <c r="E58" s="142"/>
      <c r="F58" s="126">
        <v>14.1</v>
      </c>
      <c r="G58" s="119"/>
      <c r="H58" s="119"/>
      <c r="I58" s="119"/>
      <c r="J58" s="119"/>
      <c r="K58" s="119"/>
      <c r="L58" s="109" t="s">
        <v>434</v>
      </c>
    </row>
    <row r="59" spans="1:12" ht="15" customHeight="1">
      <c r="A59" s="220"/>
      <c r="B59" s="221"/>
      <c r="C59" s="222"/>
      <c r="D59" s="117">
        <v>211.2</v>
      </c>
      <c r="E59" s="142"/>
      <c r="F59" s="126">
        <v>10.4</v>
      </c>
      <c r="G59" s="119"/>
      <c r="H59" s="119"/>
      <c r="I59" s="119"/>
      <c r="J59" s="119"/>
      <c r="K59" s="119"/>
      <c r="L59" s="109" t="s">
        <v>435</v>
      </c>
    </row>
    <row r="60" spans="1:12" ht="15.75" customHeight="1">
      <c r="A60" s="220"/>
      <c r="B60" s="221"/>
      <c r="C60" s="222"/>
      <c r="D60" s="117">
        <v>188.1</v>
      </c>
      <c r="E60" s="142"/>
      <c r="F60" s="126">
        <v>9.3</v>
      </c>
      <c r="G60" s="119"/>
      <c r="H60" s="119"/>
      <c r="I60" s="119"/>
      <c r="J60" s="119"/>
      <c r="K60" s="119"/>
      <c r="L60" s="109" t="s">
        <v>438</v>
      </c>
    </row>
    <row r="61" spans="1:12" ht="27" customHeight="1">
      <c r="A61" s="220"/>
      <c r="B61" s="221"/>
      <c r="C61" s="222"/>
      <c r="D61" s="117">
        <v>922.7</v>
      </c>
      <c r="E61" s="142"/>
      <c r="F61" s="126">
        <v>45.4</v>
      </c>
      <c r="G61" s="119"/>
      <c r="H61" s="119"/>
      <c r="I61" s="119"/>
      <c r="J61" s="119"/>
      <c r="K61" s="119"/>
      <c r="L61" s="109" t="s">
        <v>437</v>
      </c>
    </row>
    <row r="62" spans="1:12" ht="15.75" customHeight="1">
      <c r="A62" s="220"/>
      <c r="B62" s="221"/>
      <c r="C62" s="222"/>
      <c r="D62" s="117">
        <v>288.3</v>
      </c>
      <c r="E62" s="142"/>
      <c r="F62" s="126">
        <v>14.2</v>
      </c>
      <c r="G62" s="119"/>
      <c r="H62" s="119"/>
      <c r="I62" s="119"/>
      <c r="J62" s="119"/>
      <c r="K62" s="119"/>
      <c r="L62" s="109" t="s">
        <v>427</v>
      </c>
    </row>
    <row r="63" spans="1:12" ht="15" customHeight="1">
      <c r="A63" s="220"/>
      <c r="B63" s="221"/>
      <c r="C63" s="222"/>
      <c r="D63" s="117">
        <v>135.1</v>
      </c>
      <c r="E63" s="142"/>
      <c r="F63" s="126">
        <v>6.6</v>
      </c>
      <c r="G63" s="119"/>
      <c r="H63" s="119"/>
      <c r="I63" s="119"/>
      <c r="J63" s="119"/>
      <c r="K63" s="119"/>
      <c r="L63" s="109" t="s">
        <v>439</v>
      </c>
    </row>
    <row r="64" spans="1:12" ht="15" customHeight="1">
      <c r="A64" s="155" t="s">
        <v>422</v>
      </c>
      <c r="B64" s="156">
        <f>B65+B67</f>
        <v>2691</v>
      </c>
      <c r="C64" s="156">
        <f>C65+C67</f>
        <v>2527</v>
      </c>
      <c r="D64" s="156">
        <f>D65+D67</f>
        <v>164</v>
      </c>
      <c r="E64" s="136">
        <f>C64/B64*100</f>
        <v>93.90561129691565</v>
      </c>
      <c r="F64" s="107"/>
      <c r="G64" s="156">
        <v>63.8</v>
      </c>
      <c r="H64" s="156">
        <v>650</v>
      </c>
      <c r="I64" s="156">
        <v>250</v>
      </c>
      <c r="J64" s="156" t="e">
        <f>J67+J68</f>
        <v>#REF!</v>
      </c>
      <c r="K64" s="156"/>
      <c r="L64" s="109"/>
    </row>
    <row r="65" spans="1:12" ht="15" customHeight="1">
      <c r="A65" s="157" t="s">
        <v>423</v>
      </c>
      <c r="B65" s="156">
        <v>978</v>
      </c>
      <c r="C65" s="156">
        <v>883.3</v>
      </c>
      <c r="D65" s="158">
        <f>B65-C65</f>
        <v>94.70000000000005</v>
      </c>
      <c r="E65" s="136">
        <f>C65/B65*100</f>
        <v>90.31697341513292</v>
      </c>
      <c r="F65" s="107"/>
      <c r="G65" s="156"/>
      <c r="H65" s="156"/>
      <c r="I65" s="156"/>
      <c r="J65" s="156"/>
      <c r="K65" s="156"/>
      <c r="L65" s="109"/>
    </row>
    <row r="66" spans="1:12" ht="15" customHeight="1">
      <c r="A66" s="229"/>
      <c r="B66" s="230"/>
      <c r="C66" s="231"/>
      <c r="D66" s="159">
        <v>94.7</v>
      </c>
      <c r="E66" s="110"/>
      <c r="F66" s="106">
        <f>D66/D65*100</f>
        <v>99.99999999999996</v>
      </c>
      <c r="G66" s="156"/>
      <c r="H66" s="156"/>
      <c r="I66" s="156"/>
      <c r="J66" s="156"/>
      <c r="K66" s="156"/>
      <c r="L66" s="109" t="s">
        <v>424</v>
      </c>
    </row>
    <row r="67" spans="1:12" ht="15" customHeight="1">
      <c r="A67" s="160" t="s">
        <v>425</v>
      </c>
      <c r="B67" s="161">
        <v>1713</v>
      </c>
      <c r="C67" s="161">
        <v>1643.7</v>
      </c>
      <c r="D67" s="162">
        <f>B67-C67</f>
        <v>69.29999999999995</v>
      </c>
      <c r="E67" s="163">
        <f>C67/B67*100</f>
        <v>95.95446584938703</v>
      </c>
      <c r="F67" s="164"/>
      <c r="G67" s="161"/>
      <c r="H67" s="161"/>
      <c r="I67" s="161"/>
      <c r="J67" s="161"/>
      <c r="K67" s="161"/>
      <c r="L67" s="109"/>
    </row>
    <row r="68" spans="1:12" ht="15" customHeight="1">
      <c r="A68" s="157"/>
      <c r="B68" s="161"/>
      <c r="C68" s="161"/>
      <c r="D68" s="165">
        <v>69.3</v>
      </c>
      <c r="E68" s="163"/>
      <c r="F68" s="164">
        <f>D68/D67*100</f>
        <v>100.00000000000007</v>
      </c>
      <c r="G68" s="161" t="e">
        <f>SUM(#REF!)</f>
        <v>#REF!</v>
      </c>
      <c r="H68" s="161" t="e">
        <f>SUM(#REF!)</f>
        <v>#REF!</v>
      </c>
      <c r="I68" s="161" t="e">
        <f>SUM(#REF!)</f>
        <v>#REF!</v>
      </c>
      <c r="J68" s="161" t="e">
        <f>SUM(#REF!)</f>
        <v>#REF!</v>
      </c>
      <c r="K68" s="161"/>
      <c r="L68" s="109" t="s">
        <v>427</v>
      </c>
    </row>
    <row r="69" spans="1:12" ht="15" customHeight="1">
      <c r="A69" s="155" t="s">
        <v>426</v>
      </c>
      <c r="B69" s="107">
        <v>6978.1</v>
      </c>
      <c r="C69" s="107">
        <v>5108.8</v>
      </c>
      <c r="D69" s="107">
        <f>B69-C69</f>
        <v>1869.3000000000002</v>
      </c>
      <c r="E69" s="136">
        <f>C69/B69*100</f>
        <v>73.21190581963572</v>
      </c>
      <c r="F69" s="107"/>
      <c r="G69" s="107"/>
      <c r="H69" s="107"/>
      <c r="I69" s="107"/>
      <c r="J69" s="107"/>
      <c r="K69" s="107"/>
      <c r="L69" s="109"/>
    </row>
    <row r="70" spans="1:12" ht="27" customHeight="1">
      <c r="A70" s="179"/>
      <c r="B70" s="180"/>
      <c r="C70" s="181"/>
      <c r="D70" s="106">
        <v>751.6</v>
      </c>
      <c r="E70" s="136"/>
      <c r="F70" s="121">
        <v>40.2</v>
      </c>
      <c r="G70" s="169"/>
      <c r="H70" s="169"/>
      <c r="I70" s="169"/>
      <c r="J70" s="169"/>
      <c r="K70" s="169"/>
      <c r="L70" s="109" t="s">
        <v>445</v>
      </c>
    </row>
    <row r="71" spans="1:12" ht="30" customHeight="1">
      <c r="A71" s="179"/>
      <c r="B71" s="180"/>
      <c r="C71" s="181"/>
      <c r="D71" s="106">
        <v>711.3</v>
      </c>
      <c r="E71" s="136"/>
      <c r="F71" s="121">
        <v>38.1</v>
      </c>
      <c r="G71" s="169"/>
      <c r="H71" s="169"/>
      <c r="I71" s="169"/>
      <c r="J71" s="169"/>
      <c r="K71" s="169"/>
      <c r="L71" s="109" t="s">
        <v>446</v>
      </c>
    </row>
    <row r="72" spans="1:12" ht="15" customHeight="1">
      <c r="A72" s="179"/>
      <c r="B72" s="180"/>
      <c r="C72" s="181"/>
      <c r="D72" s="106">
        <v>269.4</v>
      </c>
      <c r="E72" s="136"/>
      <c r="F72" s="121">
        <v>14.4</v>
      </c>
      <c r="G72" s="169"/>
      <c r="H72" s="169"/>
      <c r="I72" s="169"/>
      <c r="J72" s="169"/>
      <c r="K72" s="169"/>
      <c r="L72" s="109" t="s">
        <v>431</v>
      </c>
    </row>
    <row r="73" spans="1:12" ht="15" customHeight="1">
      <c r="A73" s="232"/>
      <c r="B73" s="233"/>
      <c r="C73" s="234"/>
      <c r="D73" s="164">
        <v>137</v>
      </c>
      <c r="E73" s="166"/>
      <c r="F73" s="167">
        <f>D73/D69*100</f>
        <v>7.328946664526828</v>
      </c>
      <c r="G73" s="168"/>
      <c r="H73" s="168"/>
      <c r="I73" s="168"/>
      <c r="J73" s="168"/>
      <c r="K73" s="168"/>
      <c r="L73" s="109" t="s">
        <v>439</v>
      </c>
    </row>
    <row r="74" spans="1:12" ht="15" customHeight="1">
      <c r="A74" s="170" t="s">
        <v>447</v>
      </c>
      <c r="B74" s="107">
        <v>13758.5</v>
      </c>
      <c r="C74" s="107">
        <v>13406</v>
      </c>
      <c r="D74" s="107">
        <f>B74-C74</f>
        <v>352.5</v>
      </c>
      <c r="E74" s="136">
        <f>C74/B74*100</f>
        <v>97.43794745066687</v>
      </c>
      <c r="F74" s="107"/>
      <c r="G74" s="107"/>
      <c r="H74" s="107"/>
      <c r="I74" s="107"/>
      <c r="J74" s="107"/>
      <c r="K74" s="107"/>
      <c r="L74" s="109"/>
    </row>
    <row r="75" spans="1:12" ht="15" customHeight="1">
      <c r="A75" s="123"/>
      <c r="B75" s="124"/>
      <c r="C75" s="124"/>
      <c r="D75" s="125">
        <v>170.7</v>
      </c>
      <c r="E75" s="142"/>
      <c r="F75" s="126">
        <f>D75/D74*100</f>
        <v>48.42553191489362</v>
      </c>
      <c r="G75" s="119"/>
      <c r="H75" s="119"/>
      <c r="I75" s="119"/>
      <c r="J75" s="119"/>
      <c r="K75" s="119"/>
      <c r="L75" s="109" t="s">
        <v>427</v>
      </c>
    </row>
    <row r="76" spans="1:12" ht="15" customHeight="1">
      <c r="A76" s="127"/>
      <c r="B76" s="128"/>
      <c r="C76" s="128"/>
      <c r="D76" s="125">
        <v>181.5</v>
      </c>
      <c r="E76" s="142"/>
      <c r="F76" s="121">
        <f>D76/D74*100</f>
        <v>51.48936170212765</v>
      </c>
      <c r="G76" s="121"/>
      <c r="H76" s="121"/>
      <c r="I76" s="121"/>
      <c r="J76" s="121"/>
      <c r="K76" s="121"/>
      <c r="L76" s="109" t="s">
        <v>439</v>
      </c>
    </row>
    <row r="77" spans="1:12" ht="15" customHeight="1">
      <c r="A77" s="155" t="s">
        <v>448</v>
      </c>
      <c r="B77" s="107">
        <v>2616.7</v>
      </c>
      <c r="C77" s="107">
        <v>2478.3</v>
      </c>
      <c r="D77" s="107">
        <f>B77-C77</f>
        <v>138.39999999999964</v>
      </c>
      <c r="E77" s="136">
        <f>C77/B77*100</f>
        <v>94.71089540260635</v>
      </c>
      <c r="F77" s="107"/>
      <c r="G77" s="107"/>
      <c r="H77" s="107"/>
      <c r="I77" s="107"/>
      <c r="J77" s="107"/>
      <c r="K77" s="107"/>
      <c r="L77" s="109"/>
    </row>
    <row r="78" spans="1:12" ht="15" customHeight="1">
      <c r="A78" s="171"/>
      <c r="B78" s="172"/>
      <c r="C78" s="172"/>
      <c r="D78" s="112">
        <v>138.4</v>
      </c>
      <c r="E78" s="173"/>
      <c r="F78" s="139">
        <v>100</v>
      </c>
      <c r="G78" s="115"/>
      <c r="H78" s="115"/>
      <c r="I78" s="115"/>
      <c r="J78" s="115"/>
      <c r="K78" s="115"/>
      <c r="L78" s="109" t="s">
        <v>427</v>
      </c>
    </row>
    <row r="79" spans="1:12" ht="15" customHeight="1">
      <c r="A79" s="155" t="s">
        <v>449</v>
      </c>
      <c r="B79" s="107">
        <v>10048.7</v>
      </c>
      <c r="C79" s="107">
        <v>10048.7</v>
      </c>
      <c r="D79" s="107">
        <f>B79-C79</f>
        <v>0</v>
      </c>
      <c r="E79" s="136"/>
      <c r="F79" s="107"/>
      <c r="G79" s="107"/>
      <c r="H79" s="107"/>
      <c r="I79" s="107"/>
      <c r="J79" s="107"/>
      <c r="K79" s="107"/>
      <c r="L79" s="109"/>
    </row>
    <row r="80" spans="1:12" ht="15" customHeight="1">
      <c r="A80" s="84" t="s">
        <v>399</v>
      </c>
      <c r="B80" s="174">
        <f>B20+B38+B39+B41+B53+B64+B69+B74+B77+B79</f>
        <v>188079.70000000004</v>
      </c>
      <c r="C80" s="174">
        <f>C20+C38+C39+C41+C53+C64+C69+C74+C77+C79</f>
        <v>155481.1</v>
      </c>
      <c r="D80" s="174">
        <f>D20+D38+D39+D41+D53+D64+D69+D74+D77+D79</f>
        <v>32598.6</v>
      </c>
      <c r="E80" s="174"/>
      <c r="F80" s="175"/>
      <c r="G80" s="84"/>
      <c r="H80" s="84"/>
      <c r="I80" s="84"/>
      <c r="J80" s="84"/>
      <c r="K80" s="84"/>
      <c r="L80" s="84"/>
    </row>
    <row r="82" spans="1:12" ht="15.75">
      <c r="A82" s="84" t="s">
        <v>460</v>
      </c>
      <c r="B82" s="84"/>
      <c r="C82" s="84"/>
      <c r="D82" s="84"/>
      <c r="E82" s="176">
        <v>149014.5</v>
      </c>
      <c r="F82" s="84" t="s">
        <v>462</v>
      </c>
      <c r="G82" s="84"/>
      <c r="H82" s="84"/>
      <c r="I82" s="84"/>
      <c r="J82" s="84"/>
      <c r="K82" s="84"/>
      <c r="L82" s="84"/>
    </row>
    <row r="83" spans="1:12" ht="15.75">
      <c r="A83" s="84" t="s">
        <v>461</v>
      </c>
      <c r="B83" s="84"/>
      <c r="C83" s="84"/>
      <c r="D83" s="84"/>
      <c r="E83" s="176">
        <v>6466.6</v>
      </c>
      <c r="F83" s="84" t="s">
        <v>463</v>
      </c>
      <c r="G83" s="84"/>
      <c r="H83" s="84"/>
      <c r="I83" s="84"/>
      <c r="J83" s="84"/>
      <c r="K83" s="84"/>
      <c r="L83" s="84"/>
    </row>
  </sheetData>
  <sheetProtection/>
  <mergeCells count="29">
    <mergeCell ref="A1:L1"/>
    <mergeCell ref="A43:C43"/>
    <mergeCell ref="A45:C48"/>
    <mergeCell ref="A58:C63"/>
    <mergeCell ref="A66:C66"/>
    <mergeCell ref="A73:C73"/>
    <mergeCell ref="A51:C52"/>
    <mergeCell ref="E18:E19"/>
    <mergeCell ref="F18:F19"/>
    <mergeCell ref="L18:L19"/>
    <mergeCell ref="A22:C22"/>
    <mergeCell ref="A24:C24"/>
    <mergeCell ref="A26:C29"/>
    <mergeCell ref="A14:D14"/>
    <mergeCell ref="A18:A19"/>
    <mergeCell ref="B18:B19"/>
    <mergeCell ref="C18:C19"/>
    <mergeCell ref="D18:D19"/>
    <mergeCell ref="A8:D8"/>
    <mergeCell ref="A9:D9"/>
    <mergeCell ref="A11:D11"/>
    <mergeCell ref="A12:D12"/>
    <mergeCell ref="A13:D13"/>
    <mergeCell ref="A2:D2"/>
    <mergeCell ref="A3:D3"/>
    <mergeCell ref="A4:D4"/>
    <mergeCell ref="A5:D5"/>
    <mergeCell ref="A6:D6"/>
    <mergeCell ref="A7:D7"/>
  </mergeCells>
  <printOptions/>
  <pageMargins left="0" right="0" top="0" bottom="0" header="0.31496062992125984" footer="0.31496062992125984"/>
  <pageSetup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Cab-101</cp:lastModifiedBy>
  <cp:lastPrinted>2014-04-20T23:43:38Z</cp:lastPrinted>
  <dcterms:created xsi:type="dcterms:W3CDTF">1996-10-08T23:32:33Z</dcterms:created>
  <dcterms:modified xsi:type="dcterms:W3CDTF">2014-04-29T04:43:07Z</dcterms:modified>
  <cp:category/>
  <cp:version/>
  <cp:contentType/>
  <cp:contentStatus/>
</cp:coreProperties>
</file>