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691" firstSheet="2" activeTab="2"/>
  </bookViews>
  <sheets>
    <sheet name="пояснит" sheetId="16" r:id="rId1"/>
    <sheet name="инф по контрактам" sheetId="15" r:id="rId2"/>
    <sheet name="прил1" sheetId="2" r:id="rId3"/>
    <sheet name="прил2.1." sheetId="17" r:id="rId4"/>
    <sheet name="прил2.2." sheetId="18" r:id="rId5"/>
    <sheet name="прил3.1." sheetId="19" r:id="rId6"/>
    <sheet name="прил3.2." sheetId="24" r:id="rId7"/>
    <sheet name="прил4.1." sheetId="12" r:id="rId8"/>
    <sheet name="прил4.2." sheetId="20" r:id="rId9"/>
    <sheet name="прил5.1." sheetId="21" r:id="rId10"/>
    <sheet name="прил5.2." sheetId="22" r:id="rId11"/>
    <sheet name="прил6.1." sheetId="25" r:id="rId12"/>
    <sheet name="прил6.2." sheetId="26" r:id="rId13"/>
    <sheet name="усл.утв" sheetId="14" r:id="rId14"/>
  </sheets>
  <calcPr calcId="125725"/>
</workbook>
</file>

<file path=xl/calcChain.xml><?xml version="1.0" encoding="utf-8"?>
<calcChain xmlns="http://schemas.openxmlformats.org/spreadsheetml/2006/main">
  <c r="M16" i="26"/>
  <c r="L16"/>
  <c r="K16"/>
  <c r="J16"/>
  <c r="I16"/>
  <c r="D16"/>
  <c r="H15"/>
  <c r="H16" s="1"/>
  <c r="G15"/>
  <c r="G16" s="1"/>
  <c r="F15"/>
  <c r="F16" s="1"/>
  <c r="E15"/>
  <c r="E16" s="1"/>
  <c r="L15" i="25" l="1"/>
  <c r="K15"/>
  <c r="J15"/>
  <c r="I15"/>
  <c r="D15"/>
  <c r="H14"/>
  <c r="H15" s="1"/>
  <c r="G14"/>
  <c r="G15" s="1"/>
  <c r="F14"/>
  <c r="F15" s="1"/>
  <c r="E14"/>
  <c r="E15" s="1"/>
  <c r="E51" i="24" l="1"/>
  <c r="D51"/>
  <c r="E49"/>
  <c r="D49"/>
  <c r="E48"/>
  <c r="D48"/>
  <c r="E44"/>
  <c r="D44"/>
  <c r="E42"/>
  <c r="D42"/>
  <c r="E40"/>
  <c r="D40"/>
  <c r="E38"/>
  <c r="D38"/>
  <c r="E34"/>
  <c r="D34"/>
  <c r="E32"/>
  <c r="D32"/>
  <c r="E30"/>
  <c r="D30"/>
  <c r="E28"/>
  <c r="D28"/>
  <c r="E26"/>
  <c r="D26"/>
  <c r="E24"/>
  <c r="D24"/>
  <c r="E23"/>
  <c r="E19"/>
  <c r="D19"/>
  <c r="E15"/>
  <c r="D15"/>
  <c r="E13"/>
  <c r="D13"/>
  <c r="E12"/>
  <c r="D12"/>
  <c r="E10"/>
  <c r="D10"/>
  <c r="E9"/>
  <c r="D9"/>
  <c r="E8"/>
  <c r="E7" s="1"/>
  <c r="D23" l="1"/>
  <c r="D8" s="1"/>
  <c r="D7" s="1"/>
  <c r="L516" i="22"/>
  <c r="M515"/>
  <c r="L515"/>
  <c r="J515"/>
  <c r="M514"/>
  <c r="J514"/>
  <c r="L514" s="1"/>
  <c r="M513"/>
  <c r="J513"/>
  <c r="L513" s="1"/>
  <c r="L512"/>
  <c r="M511"/>
  <c r="L511"/>
  <c r="J511"/>
  <c r="M510"/>
  <c r="J510"/>
  <c r="L510" s="1"/>
  <c r="M509"/>
  <c r="J509"/>
  <c r="L509" s="1"/>
  <c r="M508"/>
  <c r="J508"/>
  <c r="L508" s="1"/>
  <c r="M507"/>
  <c r="J507"/>
  <c r="L507" s="1"/>
  <c r="M506"/>
  <c r="M505" s="1"/>
  <c r="M504" s="1"/>
  <c r="J506"/>
  <c r="L506" s="1"/>
  <c r="L503"/>
  <c r="M502"/>
  <c r="J502"/>
  <c r="L502" s="1"/>
  <c r="L501"/>
  <c r="M500"/>
  <c r="J500"/>
  <c r="L500" s="1"/>
  <c r="M499"/>
  <c r="J499"/>
  <c r="L499" s="1"/>
  <c r="M498"/>
  <c r="J498"/>
  <c r="L498" s="1"/>
  <c r="M497"/>
  <c r="J497"/>
  <c r="L497" s="1"/>
  <c r="L496"/>
  <c r="M495"/>
  <c r="J495"/>
  <c r="L495" s="1"/>
  <c r="M494"/>
  <c r="M493" s="1"/>
  <c r="M492" s="1"/>
  <c r="M491" s="1"/>
  <c r="M490" s="1"/>
  <c r="M489" s="1"/>
  <c r="M488" s="1"/>
  <c r="M487" s="1"/>
  <c r="J494"/>
  <c r="L494" s="1"/>
  <c r="L486"/>
  <c r="M485"/>
  <c r="J485"/>
  <c r="L485" s="1"/>
  <c r="M484"/>
  <c r="J484"/>
  <c r="L484" s="1"/>
  <c r="M483"/>
  <c r="J483"/>
  <c r="L483" s="1"/>
  <c r="M482"/>
  <c r="J482"/>
  <c r="L482" s="1"/>
  <c r="L481"/>
  <c r="L480"/>
  <c r="M479"/>
  <c r="J479"/>
  <c r="L479" s="1"/>
  <c r="L478"/>
  <c r="M477"/>
  <c r="M474" s="1"/>
  <c r="M473" s="1"/>
  <c r="M472" s="1"/>
  <c r="M471" s="1"/>
  <c r="M470" s="1"/>
  <c r="M469" s="1"/>
  <c r="M468" s="1"/>
  <c r="J477"/>
  <c r="L477" s="1"/>
  <c r="L476"/>
  <c r="M475"/>
  <c r="J475"/>
  <c r="L475" s="1"/>
  <c r="J474"/>
  <c r="L474" s="1"/>
  <c r="L467"/>
  <c r="M466"/>
  <c r="M465" s="1"/>
  <c r="M464" s="1"/>
  <c r="M463" s="1"/>
  <c r="M462" s="1"/>
  <c r="M461" s="1"/>
  <c r="M460" s="1"/>
  <c r="J466"/>
  <c r="L466" s="1"/>
  <c r="J465"/>
  <c r="L465" s="1"/>
  <c r="J464"/>
  <c r="L464" s="1"/>
  <c r="J463"/>
  <c r="L463" s="1"/>
  <c r="J462"/>
  <c r="L462" s="1"/>
  <c r="L459"/>
  <c r="M458"/>
  <c r="L458"/>
  <c r="J458"/>
  <c r="M457"/>
  <c r="M456" s="1"/>
  <c r="M455" s="1"/>
  <c r="M454" s="1"/>
  <c r="M453" s="1"/>
  <c r="M452" s="1"/>
  <c r="J457"/>
  <c r="L457" s="1"/>
  <c r="L451"/>
  <c r="M450"/>
  <c r="L450"/>
  <c r="J450"/>
  <c r="L449"/>
  <c r="M448"/>
  <c r="L448"/>
  <c r="J448"/>
  <c r="M447"/>
  <c r="M446" s="1"/>
  <c r="M445" s="1"/>
  <c r="M444" s="1"/>
  <c r="M443" s="1"/>
  <c r="J447"/>
  <c r="L447" s="1"/>
  <c r="L442"/>
  <c r="M441"/>
  <c r="M440" s="1"/>
  <c r="M439" s="1"/>
  <c r="M438" s="1"/>
  <c r="J441"/>
  <c r="L441" s="1"/>
  <c r="L437"/>
  <c r="M436"/>
  <c r="J436"/>
  <c r="L436" s="1"/>
  <c r="L435"/>
  <c r="M434"/>
  <c r="J434"/>
  <c r="L434" s="1"/>
  <c r="M433"/>
  <c r="M432"/>
  <c r="M431" s="1"/>
  <c r="M430" s="1"/>
  <c r="M429" s="1"/>
  <c r="L428"/>
  <c r="M427"/>
  <c r="J427"/>
  <c r="L427" s="1"/>
  <c r="M426"/>
  <c r="J426"/>
  <c r="L426" s="1"/>
  <c r="M425"/>
  <c r="J425"/>
  <c r="L425" s="1"/>
  <c r="M424"/>
  <c r="J424"/>
  <c r="L424" s="1"/>
  <c r="L421"/>
  <c r="M420"/>
  <c r="J420"/>
  <c r="L420" s="1"/>
  <c r="M419"/>
  <c r="J419"/>
  <c r="L419" s="1"/>
  <c r="M418"/>
  <c r="J418"/>
  <c r="L418" s="1"/>
  <c r="M417"/>
  <c r="J417"/>
  <c r="L417" s="1"/>
  <c r="M416"/>
  <c r="L414"/>
  <c r="L413"/>
  <c r="M412"/>
  <c r="J412"/>
  <c r="L412" s="1"/>
  <c r="M411"/>
  <c r="M410" s="1"/>
  <c r="J411"/>
  <c r="L411" s="1"/>
  <c r="L409"/>
  <c r="M408"/>
  <c r="L408"/>
  <c r="J408"/>
  <c r="L407"/>
  <c r="M406"/>
  <c r="L406"/>
  <c r="J406"/>
  <c r="M405"/>
  <c r="M404" s="1"/>
  <c r="M403" s="1"/>
  <c r="J405"/>
  <c r="L405" s="1"/>
  <c r="L402"/>
  <c r="M401"/>
  <c r="M400" s="1"/>
  <c r="M399" s="1"/>
  <c r="M398" s="1"/>
  <c r="J401"/>
  <c r="L401" s="1"/>
  <c r="J400"/>
  <c r="L400" s="1"/>
  <c r="J399"/>
  <c r="L399" s="1"/>
  <c r="L392"/>
  <c r="M391"/>
  <c r="J391"/>
  <c r="L391" s="1"/>
  <c r="M390"/>
  <c r="J390"/>
  <c r="L390" s="1"/>
  <c r="M389"/>
  <c r="J389"/>
  <c r="L389" s="1"/>
  <c r="M388"/>
  <c r="J388"/>
  <c r="L388" s="1"/>
  <c r="M387"/>
  <c r="J387"/>
  <c r="L387" s="1"/>
  <c r="L386"/>
  <c r="L385"/>
  <c r="M384"/>
  <c r="J384"/>
  <c r="L384" s="1"/>
  <c r="M383"/>
  <c r="M382" s="1"/>
  <c r="J383"/>
  <c r="L383" s="1"/>
  <c r="L381"/>
  <c r="M380"/>
  <c r="L380"/>
  <c r="J380"/>
  <c r="L379"/>
  <c r="M378"/>
  <c r="L378"/>
  <c r="J378"/>
  <c r="M377"/>
  <c r="M376" s="1"/>
  <c r="M375" s="1"/>
  <c r="J377"/>
  <c r="L377" s="1"/>
  <c r="L374"/>
  <c r="M373"/>
  <c r="M372" s="1"/>
  <c r="M371" s="1"/>
  <c r="M370" s="1"/>
  <c r="M369" s="1"/>
  <c r="M368" s="1"/>
  <c r="M367" s="1"/>
  <c r="M366" s="1"/>
  <c r="M365" s="1"/>
  <c r="J373"/>
  <c r="L373" s="1"/>
  <c r="L372"/>
  <c r="J372"/>
  <c r="J371"/>
  <c r="L371" s="1"/>
  <c r="L364"/>
  <c r="M363"/>
  <c r="J363"/>
  <c r="L363" s="1"/>
  <c r="L362"/>
  <c r="M361"/>
  <c r="J361"/>
  <c r="L361" s="1"/>
  <c r="L360"/>
  <c r="M359"/>
  <c r="J359"/>
  <c r="L359" s="1"/>
  <c r="L358"/>
  <c r="M357"/>
  <c r="L357"/>
  <c r="J357"/>
  <c r="M356"/>
  <c r="M355" s="1"/>
  <c r="M354" s="1"/>
  <c r="M353" s="1"/>
  <c r="J356"/>
  <c r="L356" s="1"/>
  <c r="L352"/>
  <c r="M351"/>
  <c r="L351"/>
  <c r="J351"/>
  <c r="M350"/>
  <c r="M349" s="1"/>
  <c r="M348" s="1"/>
  <c r="M347" s="1"/>
  <c r="J350"/>
  <c r="L350" s="1"/>
  <c r="J349"/>
  <c r="L349" s="1"/>
  <c r="L346"/>
  <c r="M345"/>
  <c r="M344" s="1"/>
  <c r="M343" s="1"/>
  <c r="M342" s="1"/>
  <c r="M341" s="1"/>
  <c r="J345"/>
  <c r="L345" s="1"/>
  <c r="J344"/>
  <c r="L344" s="1"/>
  <c r="L340"/>
  <c r="M339"/>
  <c r="L339"/>
  <c r="J339"/>
  <c r="L338"/>
  <c r="M337"/>
  <c r="L337"/>
  <c r="J337"/>
  <c r="L336"/>
  <c r="M335"/>
  <c r="L335"/>
  <c r="J335"/>
  <c r="M334"/>
  <c r="M333" s="1"/>
  <c r="M332" s="1"/>
  <c r="M331" s="1"/>
  <c r="J334"/>
  <c r="L334" s="1"/>
  <c r="L330"/>
  <c r="M329"/>
  <c r="L329"/>
  <c r="J329"/>
  <c r="M328"/>
  <c r="M327" s="1"/>
  <c r="M326" s="1"/>
  <c r="M325" s="1"/>
  <c r="J328"/>
  <c r="L328" s="1"/>
  <c r="L324"/>
  <c r="M323"/>
  <c r="L323"/>
  <c r="K323"/>
  <c r="J323"/>
  <c r="J320" s="1"/>
  <c r="J319" s="1"/>
  <c r="J318" s="1"/>
  <c r="J317" s="1"/>
  <c r="L322"/>
  <c r="M321"/>
  <c r="M320" s="1"/>
  <c r="M319" s="1"/>
  <c r="M318" s="1"/>
  <c r="M317" s="1"/>
  <c r="J321"/>
  <c r="L321" s="1"/>
  <c r="K320"/>
  <c r="K319"/>
  <c r="K318"/>
  <c r="K317"/>
  <c r="K316"/>
  <c r="L315"/>
  <c r="M314"/>
  <c r="M313" s="1"/>
  <c r="M312" s="1"/>
  <c r="M311" s="1"/>
  <c r="M310" s="1"/>
  <c r="M309" s="1"/>
  <c r="J314"/>
  <c r="L314" s="1"/>
  <c r="J313"/>
  <c r="L313" s="1"/>
  <c r="K309"/>
  <c r="L306"/>
  <c r="L305"/>
  <c r="M304"/>
  <c r="J304"/>
  <c r="L304" s="1"/>
  <c r="L303"/>
  <c r="M302"/>
  <c r="J302"/>
  <c r="L302" s="1"/>
  <c r="L301"/>
  <c r="L300"/>
  <c r="L299"/>
  <c r="M298"/>
  <c r="J298"/>
  <c r="L298" s="1"/>
  <c r="M297"/>
  <c r="J297"/>
  <c r="L297" s="1"/>
  <c r="M296"/>
  <c r="J296"/>
  <c r="L296" s="1"/>
  <c r="M295"/>
  <c r="J295"/>
  <c r="L295" s="1"/>
  <c r="M294"/>
  <c r="J294"/>
  <c r="L294" s="1"/>
  <c r="M293"/>
  <c r="J293"/>
  <c r="L293" s="1"/>
  <c r="M292"/>
  <c r="J292"/>
  <c r="L292" s="1"/>
  <c r="L291"/>
  <c r="M290"/>
  <c r="M289" s="1"/>
  <c r="M288" s="1"/>
  <c r="M287" s="1"/>
  <c r="M286" s="1"/>
  <c r="J290"/>
  <c r="L290" s="1"/>
  <c r="J289"/>
  <c r="L289" s="1"/>
  <c r="J288"/>
  <c r="L288" s="1"/>
  <c r="L285"/>
  <c r="M284"/>
  <c r="L284"/>
  <c r="J284"/>
  <c r="M283"/>
  <c r="M282" s="1"/>
  <c r="M281" s="1"/>
  <c r="M280" s="1"/>
  <c r="J283"/>
  <c r="L283" s="1"/>
  <c r="L276"/>
  <c r="M275"/>
  <c r="J275"/>
  <c r="L275" s="1"/>
  <c r="M274"/>
  <c r="J274"/>
  <c r="L274" s="1"/>
  <c r="M273"/>
  <c r="J273"/>
  <c r="L273" s="1"/>
  <c r="M272"/>
  <c r="M271"/>
  <c r="M270" s="1"/>
  <c r="M269" s="1"/>
  <c r="L268"/>
  <c r="M267"/>
  <c r="M266" s="1"/>
  <c r="M265" s="1"/>
  <c r="M264" s="1"/>
  <c r="M252" s="1"/>
  <c r="M251" s="1"/>
  <c r="J267"/>
  <c r="L267" s="1"/>
  <c r="J266"/>
  <c r="L266" s="1"/>
  <c r="J265"/>
  <c r="L265" s="1"/>
  <c r="J264"/>
  <c r="L264" s="1"/>
  <c r="L263"/>
  <c r="M262"/>
  <c r="J262"/>
  <c r="L262" s="1"/>
  <c r="M261"/>
  <c r="J261"/>
  <c r="L261" s="1"/>
  <c r="M260"/>
  <c r="J260"/>
  <c r="L260" s="1"/>
  <c r="M259"/>
  <c r="J259"/>
  <c r="L259" s="1"/>
  <c r="M258"/>
  <c r="J258"/>
  <c r="L258" s="1"/>
  <c r="L257"/>
  <c r="M256"/>
  <c r="L256"/>
  <c r="J256"/>
  <c r="M255"/>
  <c r="J255"/>
  <c r="L255" s="1"/>
  <c r="M254"/>
  <c r="J254"/>
  <c r="L254" s="1"/>
  <c r="M253"/>
  <c r="J253"/>
  <c r="L253" s="1"/>
  <c r="J252"/>
  <c r="L252" s="1"/>
  <c r="L250"/>
  <c r="L249"/>
  <c r="L248"/>
  <c r="M247"/>
  <c r="J247"/>
  <c r="L247" s="1"/>
  <c r="M246"/>
  <c r="J246"/>
  <c r="L246" s="1"/>
  <c r="M245"/>
  <c r="J245"/>
  <c r="L245" s="1"/>
  <c r="M244"/>
  <c r="J244"/>
  <c r="L244" s="1"/>
  <c r="M243"/>
  <c r="J243"/>
  <c r="L243" s="1"/>
  <c r="M242"/>
  <c r="J242"/>
  <c r="L242" s="1"/>
  <c r="M241"/>
  <c r="J241"/>
  <c r="L241" s="1"/>
  <c r="M240"/>
  <c r="L239"/>
  <c r="M238"/>
  <c r="L238"/>
  <c r="J238"/>
  <c r="M237"/>
  <c r="M236" s="1"/>
  <c r="M235" s="1"/>
  <c r="M234" s="1"/>
  <c r="J237"/>
  <c r="L237" s="1"/>
  <c r="L233"/>
  <c r="L232"/>
  <c r="M231"/>
  <c r="M230" s="1"/>
  <c r="M229" s="1"/>
  <c r="M228" s="1"/>
  <c r="M227" s="1"/>
  <c r="M226" s="1"/>
  <c r="M225" s="1"/>
  <c r="M224" s="1"/>
  <c r="J231"/>
  <c r="L231" s="1"/>
  <c r="L222"/>
  <c r="M221"/>
  <c r="J221"/>
  <c r="L221" s="1"/>
  <c r="M220"/>
  <c r="M219"/>
  <c r="L218"/>
  <c r="M217"/>
  <c r="M214" s="1"/>
  <c r="M213" s="1"/>
  <c r="M212" s="1"/>
  <c r="M211" s="1"/>
  <c r="M210" s="1"/>
  <c r="M209" s="1"/>
  <c r="M208" s="1"/>
  <c r="J217"/>
  <c r="L217" s="1"/>
  <c r="L216"/>
  <c r="M215"/>
  <c r="J215"/>
  <c r="L215" s="1"/>
  <c r="J214"/>
  <c r="L214" s="1"/>
  <c r="J213"/>
  <c r="L213" s="1"/>
  <c r="J212"/>
  <c r="L212" s="1"/>
  <c r="L207"/>
  <c r="M206"/>
  <c r="L206"/>
  <c r="J206"/>
  <c r="L205"/>
  <c r="M204"/>
  <c r="L204"/>
  <c r="J204"/>
  <c r="L203"/>
  <c r="M202"/>
  <c r="L202"/>
  <c r="J202"/>
  <c r="M201"/>
  <c r="M200" s="1"/>
  <c r="M199" s="1"/>
  <c r="M198" s="1"/>
  <c r="M197" s="1"/>
  <c r="M196" s="1"/>
  <c r="M195" s="1"/>
  <c r="M194" s="1"/>
  <c r="J201"/>
  <c r="L201" s="1"/>
  <c r="L193"/>
  <c r="M192"/>
  <c r="L192"/>
  <c r="J192"/>
  <c r="M191"/>
  <c r="M190" s="1"/>
  <c r="M189" s="1"/>
  <c r="M188" s="1"/>
  <c r="M187" s="1"/>
  <c r="M186" s="1"/>
  <c r="M185" s="1"/>
  <c r="J191"/>
  <c r="L191" s="1"/>
  <c r="L183"/>
  <c r="M182"/>
  <c r="L182"/>
  <c r="J182"/>
  <c r="L181"/>
  <c r="M180"/>
  <c r="L180"/>
  <c r="J180"/>
  <c r="M179"/>
  <c r="M178" s="1"/>
  <c r="M177" s="1"/>
  <c r="M176" s="1"/>
  <c r="M175" s="1"/>
  <c r="J179"/>
  <c r="L179" s="1"/>
  <c r="L174"/>
  <c r="M173"/>
  <c r="M172" s="1"/>
  <c r="J173"/>
  <c r="L173" s="1"/>
  <c r="L171"/>
  <c r="M170"/>
  <c r="J170"/>
  <c r="L170" s="1"/>
  <c r="L169"/>
  <c r="M168"/>
  <c r="L168"/>
  <c r="J168"/>
  <c r="M167"/>
  <c r="M166" s="1"/>
  <c r="M165" s="1"/>
  <c r="M164" s="1"/>
  <c r="M163" s="1"/>
  <c r="M162" s="1"/>
  <c r="M161" s="1"/>
  <c r="M160" s="1"/>
  <c r="J167"/>
  <c r="L167" s="1"/>
  <c r="L159"/>
  <c r="M158"/>
  <c r="J158"/>
  <c r="L158" s="1"/>
  <c r="M157"/>
  <c r="J157"/>
  <c r="L157" s="1"/>
  <c r="M156"/>
  <c r="J156"/>
  <c r="L156" s="1"/>
  <c r="M155"/>
  <c r="J155"/>
  <c r="L155" s="1"/>
  <c r="M154"/>
  <c r="J154"/>
  <c r="L154" s="1"/>
  <c r="L153"/>
  <c r="M152"/>
  <c r="J152"/>
  <c r="L152" s="1"/>
  <c r="L151"/>
  <c r="M150"/>
  <c r="M149" s="1"/>
  <c r="M148" s="1"/>
  <c r="J150"/>
  <c r="L150" s="1"/>
  <c r="J149"/>
  <c r="L149" s="1"/>
  <c r="L147"/>
  <c r="M146"/>
  <c r="M145" s="1"/>
  <c r="M144" s="1"/>
  <c r="J146"/>
  <c r="L146" s="1"/>
  <c r="J145"/>
  <c r="L145" s="1"/>
  <c r="L143"/>
  <c r="M142"/>
  <c r="J142"/>
  <c r="L142" s="1"/>
  <c r="L141"/>
  <c r="M140"/>
  <c r="J140"/>
  <c r="L140" s="1"/>
  <c r="L139"/>
  <c r="L138"/>
  <c r="M137"/>
  <c r="J137"/>
  <c r="L137" s="1"/>
  <c r="L136"/>
  <c r="L135"/>
  <c r="L133" s="1"/>
  <c r="L134"/>
  <c r="M133"/>
  <c r="K133"/>
  <c r="K127" s="1"/>
  <c r="K124" s="1"/>
  <c r="K123" s="1"/>
  <c r="K122" s="1"/>
  <c r="K121" s="1"/>
  <c r="K120" s="1"/>
  <c r="K119" s="1"/>
  <c r="J133"/>
  <c r="L132"/>
  <c r="L131"/>
  <c r="L130"/>
  <c r="L129"/>
  <c r="M128"/>
  <c r="J128"/>
  <c r="L128" s="1"/>
  <c r="M127"/>
  <c r="J127"/>
  <c r="L126"/>
  <c r="M125"/>
  <c r="M124" s="1"/>
  <c r="M123" s="1"/>
  <c r="M122" s="1"/>
  <c r="M121" s="1"/>
  <c r="M120" s="1"/>
  <c r="M119" s="1"/>
  <c r="J125"/>
  <c r="L125" s="1"/>
  <c r="L118"/>
  <c r="M117"/>
  <c r="J117"/>
  <c r="L117" s="1"/>
  <c r="M116"/>
  <c r="J116"/>
  <c r="L116" s="1"/>
  <c r="M115"/>
  <c r="M110" s="1"/>
  <c r="M109" s="1"/>
  <c r="J115"/>
  <c r="L115" s="1"/>
  <c r="L114"/>
  <c r="M113"/>
  <c r="L113"/>
  <c r="K113"/>
  <c r="J113"/>
  <c r="M112"/>
  <c r="L112"/>
  <c r="K112"/>
  <c r="J112"/>
  <c r="M111"/>
  <c r="L111"/>
  <c r="K111"/>
  <c r="J111"/>
  <c r="J110" s="1"/>
  <c r="J109" s="1"/>
  <c r="K110"/>
  <c r="K109"/>
  <c r="L108"/>
  <c r="L107"/>
  <c r="L106"/>
  <c r="M105"/>
  <c r="J105"/>
  <c r="L105" s="1"/>
  <c r="M104"/>
  <c r="J104"/>
  <c r="L104" s="1"/>
  <c r="L103"/>
  <c r="M102"/>
  <c r="J102"/>
  <c r="L102" s="1"/>
  <c r="M101"/>
  <c r="J101"/>
  <c r="L101" s="1"/>
  <c r="L100"/>
  <c r="M99"/>
  <c r="J99"/>
  <c r="L99" s="1"/>
  <c r="M98"/>
  <c r="J98"/>
  <c r="L98" s="1"/>
  <c r="M97"/>
  <c r="M96"/>
  <c r="L95"/>
  <c r="L94"/>
  <c r="M93"/>
  <c r="J93"/>
  <c r="L93" s="1"/>
  <c r="L92"/>
  <c r="M91"/>
  <c r="J91"/>
  <c r="L91" s="1"/>
  <c r="L90"/>
  <c r="L89"/>
  <c r="L88"/>
  <c r="L87"/>
  <c r="M86"/>
  <c r="J86"/>
  <c r="L86" s="1"/>
  <c r="L85"/>
  <c r="L84"/>
  <c r="M83"/>
  <c r="J83"/>
  <c r="L83" s="1"/>
  <c r="L82"/>
  <c r="L81"/>
  <c r="L80"/>
  <c r="L79"/>
  <c r="M78"/>
  <c r="M76" s="1"/>
  <c r="J78"/>
  <c r="L78" s="1"/>
  <c r="L77"/>
  <c r="J76"/>
  <c r="L76" s="1"/>
  <c r="L75"/>
  <c r="M74"/>
  <c r="L74"/>
  <c r="K74"/>
  <c r="J74"/>
  <c r="L73"/>
  <c r="M72"/>
  <c r="J72"/>
  <c r="L72" s="1"/>
  <c r="L71"/>
  <c r="M70"/>
  <c r="J70"/>
  <c r="L70" s="1"/>
  <c r="L69"/>
  <c r="M68"/>
  <c r="L68"/>
  <c r="K68"/>
  <c r="J68"/>
  <c r="L67"/>
  <c r="M66"/>
  <c r="M64" s="1"/>
  <c r="M63" s="1"/>
  <c r="M62" s="1"/>
  <c r="J66"/>
  <c r="L66" s="1"/>
  <c r="L65"/>
  <c r="J64"/>
  <c r="L64" s="1"/>
  <c r="J63"/>
  <c r="L63" s="1"/>
  <c r="J62"/>
  <c r="L62" s="1"/>
  <c r="L61"/>
  <c r="L60"/>
  <c r="M59"/>
  <c r="J59"/>
  <c r="L59" s="1"/>
  <c r="L58"/>
  <c r="M57"/>
  <c r="J57"/>
  <c r="L57" s="1"/>
  <c r="L56"/>
  <c r="M55"/>
  <c r="J55"/>
  <c r="L55" s="1"/>
  <c r="L54"/>
  <c r="M53"/>
  <c r="J53"/>
  <c r="L53" s="1"/>
  <c r="L52"/>
  <c r="M51"/>
  <c r="M50" s="1"/>
  <c r="J51"/>
  <c r="L51" s="1"/>
  <c r="J50"/>
  <c r="L50" s="1"/>
  <c r="L49"/>
  <c r="M48"/>
  <c r="J48"/>
  <c r="L48" s="1"/>
  <c r="K45"/>
  <c r="K44" s="1"/>
  <c r="K43" s="1"/>
  <c r="K42" s="1"/>
  <c r="L41"/>
  <c r="L40"/>
  <c r="L39"/>
  <c r="L38"/>
  <c r="L37"/>
  <c r="M36"/>
  <c r="J36"/>
  <c r="L36" s="1"/>
  <c r="L35"/>
  <c r="M34"/>
  <c r="J34"/>
  <c r="L34" s="1"/>
  <c r="J33"/>
  <c r="L33" s="1"/>
  <c r="L30"/>
  <c r="M29"/>
  <c r="J29"/>
  <c r="L29" s="1"/>
  <c r="M28"/>
  <c r="J28"/>
  <c r="L28" s="1"/>
  <c r="M27"/>
  <c r="J27"/>
  <c r="L27" s="1"/>
  <c r="M26"/>
  <c r="J26"/>
  <c r="L26" s="1"/>
  <c r="L21"/>
  <c r="M20"/>
  <c r="L20"/>
  <c r="J20"/>
  <c r="M19"/>
  <c r="J19"/>
  <c r="L19" s="1"/>
  <c r="L18"/>
  <c r="M17"/>
  <c r="J17"/>
  <c r="L17" s="1"/>
  <c r="M16"/>
  <c r="J16"/>
  <c r="L16" s="1"/>
  <c r="M15"/>
  <c r="M14"/>
  <c r="M13" s="1"/>
  <c r="M12" s="1"/>
  <c r="M11" s="1"/>
  <c r="J217" i="21"/>
  <c r="K217"/>
  <c r="K216" s="1"/>
  <c r="K215" s="1"/>
  <c r="L218"/>
  <c r="N218" s="1"/>
  <c r="J219"/>
  <c r="L219" s="1"/>
  <c r="N219" s="1"/>
  <c r="L220"/>
  <c r="N220" s="1"/>
  <c r="L726"/>
  <c r="N726" s="1"/>
  <c r="J725"/>
  <c r="L725" s="1"/>
  <c r="N725" s="1"/>
  <c r="L722"/>
  <c r="N722" s="1"/>
  <c r="J721"/>
  <c r="L721" s="1"/>
  <c r="N721" s="1"/>
  <c r="J720"/>
  <c r="L720" s="1"/>
  <c r="N720" s="1"/>
  <c r="L713"/>
  <c r="N713" s="1"/>
  <c r="J712"/>
  <c r="L712" s="1"/>
  <c r="N712" s="1"/>
  <c r="J711"/>
  <c r="L711" s="1"/>
  <c r="N711" s="1"/>
  <c r="N705"/>
  <c r="N704"/>
  <c r="N703"/>
  <c r="N702"/>
  <c r="N701"/>
  <c r="N700"/>
  <c r="N699"/>
  <c r="N698" s="1"/>
  <c r="M699"/>
  <c r="L699"/>
  <c r="L698" s="1"/>
  <c r="M698"/>
  <c r="J698"/>
  <c r="L697"/>
  <c r="N697" s="1"/>
  <c r="K696"/>
  <c r="J696"/>
  <c r="L693"/>
  <c r="N693" s="1"/>
  <c r="K692"/>
  <c r="K691" s="1"/>
  <c r="K690" s="1"/>
  <c r="K689" s="1"/>
  <c r="K683" s="1"/>
  <c r="K682" s="1"/>
  <c r="K681" s="1"/>
  <c r="K680" s="1"/>
  <c r="K679" s="1"/>
  <c r="J692"/>
  <c r="M691"/>
  <c r="M690" s="1"/>
  <c r="M689" s="1"/>
  <c r="M683" s="1"/>
  <c r="M682" s="1"/>
  <c r="M681" s="1"/>
  <c r="M680" s="1"/>
  <c r="M679" s="1"/>
  <c r="L688"/>
  <c r="N688" s="1"/>
  <c r="J687"/>
  <c r="L687" s="1"/>
  <c r="N687" s="1"/>
  <c r="L674"/>
  <c r="N674" s="1"/>
  <c r="J673"/>
  <c r="L673" s="1"/>
  <c r="N673" s="1"/>
  <c r="N669"/>
  <c r="N668"/>
  <c r="M667"/>
  <c r="M666" s="1"/>
  <c r="M658" s="1"/>
  <c r="M657" s="1"/>
  <c r="M656" s="1"/>
  <c r="M655" s="1"/>
  <c r="M654" s="1"/>
  <c r="M653" s="1"/>
  <c r="M652" s="1"/>
  <c r="M584" s="1"/>
  <c r="L667"/>
  <c r="L666"/>
  <c r="J666"/>
  <c r="L663"/>
  <c r="N663" s="1"/>
  <c r="J662"/>
  <c r="L662" s="1"/>
  <c r="N662" s="1"/>
  <c r="L660"/>
  <c r="N660" s="1"/>
  <c r="J659"/>
  <c r="L659" s="1"/>
  <c r="L651"/>
  <c r="N651" s="1"/>
  <c r="J650"/>
  <c r="L650" s="1"/>
  <c r="N650" s="1"/>
  <c r="J649"/>
  <c r="L649" s="1"/>
  <c r="N649" s="1"/>
  <c r="N643"/>
  <c r="N642" s="1"/>
  <c r="N641" s="1"/>
  <c r="M642"/>
  <c r="L642"/>
  <c r="M641"/>
  <c r="L641"/>
  <c r="L640"/>
  <c r="N640" s="1"/>
  <c r="N639" s="1"/>
  <c r="N638" s="1"/>
  <c r="N637" s="1"/>
  <c r="N636" s="1"/>
  <c r="M639"/>
  <c r="M638" s="1"/>
  <c r="M637" s="1"/>
  <c r="M636" s="1"/>
  <c r="M635" s="1"/>
  <c r="M634" s="1"/>
  <c r="L639"/>
  <c r="L638" s="1"/>
  <c r="L637" s="1"/>
  <c r="L636" s="1"/>
  <c r="J639"/>
  <c r="J638"/>
  <c r="J637" s="1"/>
  <c r="J636" s="1"/>
  <c r="J635" s="1"/>
  <c r="J634" s="1"/>
  <c r="N633"/>
  <c r="L632"/>
  <c r="N632" s="1"/>
  <c r="K632"/>
  <c r="J632"/>
  <c r="J631" s="1"/>
  <c r="J630" s="1"/>
  <c r="J629" s="1"/>
  <c r="J628" s="1"/>
  <c r="J627" s="1"/>
  <c r="K631"/>
  <c r="K630" s="1"/>
  <c r="K629" s="1"/>
  <c r="K628" s="1"/>
  <c r="K627" s="1"/>
  <c r="K591" s="1"/>
  <c r="K584" s="1"/>
  <c r="L625"/>
  <c r="N625" s="1"/>
  <c r="J624"/>
  <c r="L624" s="1"/>
  <c r="N624" s="1"/>
  <c r="L623"/>
  <c r="N623" s="1"/>
  <c r="J622"/>
  <c r="L622" s="1"/>
  <c r="N622" s="1"/>
  <c r="L616"/>
  <c r="N616" s="1"/>
  <c r="J615"/>
  <c r="L615" s="1"/>
  <c r="N615" s="1"/>
  <c r="J614"/>
  <c r="L614" s="1"/>
  <c r="N614" s="1"/>
  <c r="L608"/>
  <c r="N608" s="1"/>
  <c r="J607"/>
  <c r="L607" s="1"/>
  <c r="N607" s="1"/>
  <c r="L604"/>
  <c r="N604" s="1"/>
  <c r="J603"/>
  <c r="L603" s="1"/>
  <c r="N603" s="1"/>
  <c r="L597"/>
  <c r="N597" s="1"/>
  <c r="J596"/>
  <c r="L596" s="1"/>
  <c r="N596" s="1"/>
  <c r="L590"/>
  <c r="N590" s="1"/>
  <c r="J589"/>
  <c r="L589" s="1"/>
  <c r="N589" s="1"/>
  <c r="L583"/>
  <c r="N583" s="1"/>
  <c r="L582"/>
  <c r="N582" s="1"/>
  <c r="J581"/>
  <c r="L581" s="1"/>
  <c r="N581" s="1"/>
  <c r="N578"/>
  <c r="N577"/>
  <c r="N576"/>
  <c r="N575"/>
  <c r="M574"/>
  <c r="L574"/>
  <c r="M573"/>
  <c r="L573"/>
  <c r="J573"/>
  <c r="L569"/>
  <c r="N569" s="1"/>
  <c r="K568"/>
  <c r="K567" s="1"/>
  <c r="K566" s="1"/>
  <c r="K565" s="1"/>
  <c r="K559" s="1"/>
  <c r="K558" s="1"/>
  <c r="K557" s="1"/>
  <c r="K556" s="1"/>
  <c r="K555" s="1"/>
  <c r="J568"/>
  <c r="M567"/>
  <c r="M566"/>
  <c r="M565" s="1"/>
  <c r="M559" s="1"/>
  <c r="M558" s="1"/>
  <c r="M557" s="1"/>
  <c r="M556" s="1"/>
  <c r="M555" s="1"/>
  <c r="L564"/>
  <c r="N564" s="1"/>
  <c r="J563"/>
  <c r="L563" s="1"/>
  <c r="L554"/>
  <c r="N554" s="1"/>
  <c r="J553"/>
  <c r="L553" s="1"/>
  <c r="N553" s="1"/>
  <c r="L547"/>
  <c r="N547" s="1"/>
  <c r="L546"/>
  <c r="N546" s="1"/>
  <c r="J545"/>
  <c r="L545" s="1"/>
  <c r="N545" s="1"/>
  <c r="N542"/>
  <c r="N541"/>
  <c r="N540"/>
  <c r="M539"/>
  <c r="L539"/>
  <c r="M538"/>
  <c r="M535" s="1"/>
  <c r="M534" s="1"/>
  <c r="M533" s="1"/>
  <c r="M527" s="1"/>
  <c r="M526" s="1"/>
  <c r="M525" s="1"/>
  <c r="M524" s="1"/>
  <c r="M523" s="1"/>
  <c r="L538"/>
  <c r="J538"/>
  <c r="L537"/>
  <c r="N537" s="1"/>
  <c r="J536"/>
  <c r="L536" s="1"/>
  <c r="J535"/>
  <c r="J534"/>
  <c r="J533"/>
  <c r="L532"/>
  <c r="N532" s="1"/>
  <c r="J531"/>
  <c r="L531" s="1"/>
  <c r="N531" s="1"/>
  <c r="L522"/>
  <c r="N522" s="1"/>
  <c r="L521"/>
  <c r="N521" s="1"/>
  <c r="K520"/>
  <c r="J520"/>
  <c r="L518"/>
  <c r="N518" s="1"/>
  <c r="L517"/>
  <c r="N517" s="1"/>
  <c r="K517"/>
  <c r="J517"/>
  <c r="N516"/>
  <c r="N515"/>
  <c r="N514"/>
  <c r="N513"/>
  <c r="N512"/>
  <c r="N511"/>
  <c r="N510"/>
  <c r="M509"/>
  <c r="L509"/>
  <c r="L508" s="1"/>
  <c r="M508"/>
  <c r="M507" s="1"/>
  <c r="M506" s="1"/>
  <c r="M505" s="1"/>
  <c r="M504" s="1"/>
  <c r="K508"/>
  <c r="J508"/>
  <c r="J507" s="1"/>
  <c r="J506" s="1"/>
  <c r="J505" s="1"/>
  <c r="J504" s="1"/>
  <c r="K507"/>
  <c r="K506" s="1"/>
  <c r="K505" s="1"/>
  <c r="K504" s="1"/>
  <c r="L495"/>
  <c r="N495" s="1"/>
  <c r="L494"/>
  <c r="N494" s="1"/>
  <c r="J493"/>
  <c r="L493" s="1"/>
  <c r="N493" s="1"/>
  <c r="L487"/>
  <c r="N487" s="1"/>
  <c r="J486"/>
  <c r="L486" s="1"/>
  <c r="L485"/>
  <c r="N485" s="1"/>
  <c r="K484"/>
  <c r="J484"/>
  <c r="K483"/>
  <c r="K482" s="1"/>
  <c r="K481" s="1"/>
  <c r="K480" s="1"/>
  <c r="L478"/>
  <c r="N478" s="1"/>
  <c r="K477"/>
  <c r="J477"/>
  <c r="L474"/>
  <c r="N474" s="1"/>
  <c r="K473"/>
  <c r="K469" s="1"/>
  <c r="K468" s="1"/>
  <c r="K467" s="1"/>
  <c r="K466" s="1"/>
  <c r="J473"/>
  <c r="L471"/>
  <c r="N471" s="1"/>
  <c r="K470"/>
  <c r="J470"/>
  <c r="L464"/>
  <c r="N464" s="1"/>
  <c r="K463"/>
  <c r="J463"/>
  <c r="N462"/>
  <c r="L461"/>
  <c r="N461" s="1"/>
  <c r="K461"/>
  <c r="K460" s="1"/>
  <c r="K459" s="1"/>
  <c r="K458" s="1"/>
  <c r="K457" s="1"/>
  <c r="J461"/>
  <c r="J460" s="1"/>
  <c r="J459" s="1"/>
  <c r="J458" s="1"/>
  <c r="J457" s="1"/>
  <c r="N456"/>
  <c r="N455"/>
  <c r="N454"/>
  <c r="N453"/>
  <c r="L452"/>
  <c r="N452" s="1"/>
  <c r="L451"/>
  <c r="N451" s="1"/>
  <c r="J450"/>
  <c r="L450" s="1"/>
  <c r="N450" s="1"/>
  <c r="N449"/>
  <c r="M449"/>
  <c r="M448" s="1"/>
  <c r="M445" s="1"/>
  <c r="M444" s="1"/>
  <c r="M443" s="1"/>
  <c r="M442" s="1"/>
  <c r="M441" s="1"/>
  <c r="L449"/>
  <c r="L448" s="1"/>
  <c r="N448"/>
  <c r="K448"/>
  <c r="J448"/>
  <c r="L447"/>
  <c r="N447" s="1"/>
  <c r="K446"/>
  <c r="J446"/>
  <c r="K445"/>
  <c r="K444" s="1"/>
  <c r="K443" s="1"/>
  <c r="K442" s="1"/>
  <c r="L440"/>
  <c r="N440" s="1"/>
  <c r="J439"/>
  <c r="L439" s="1"/>
  <c r="N439" s="1"/>
  <c r="M433"/>
  <c r="L430"/>
  <c r="N430" s="1"/>
  <c r="J429"/>
  <c r="L429" s="1"/>
  <c r="N429" s="1"/>
  <c r="J428"/>
  <c r="L428" s="1"/>
  <c r="N428" s="1"/>
  <c r="L425"/>
  <c r="N425" s="1"/>
  <c r="K424"/>
  <c r="J424"/>
  <c r="L422"/>
  <c r="N422" s="1"/>
  <c r="J421"/>
  <c r="L421" s="1"/>
  <c r="N421" s="1"/>
  <c r="L420"/>
  <c r="N420" s="1"/>
  <c r="J419"/>
  <c r="L419" s="1"/>
  <c r="N419" s="1"/>
  <c r="L418"/>
  <c r="N418" s="1"/>
  <c r="J417"/>
  <c r="L417" s="1"/>
  <c r="N417" s="1"/>
  <c r="L415"/>
  <c r="N415" s="1"/>
  <c r="L414"/>
  <c r="N414" s="1"/>
  <c r="L413"/>
  <c r="N413" s="1"/>
  <c r="K412"/>
  <c r="J412"/>
  <c r="L410"/>
  <c r="N410" s="1"/>
  <c r="K409"/>
  <c r="J409"/>
  <c r="K408"/>
  <c r="K407" s="1"/>
  <c r="K406" s="1"/>
  <c r="K405" s="1"/>
  <c r="K404" s="1"/>
  <c r="L403"/>
  <c r="N403" s="1"/>
  <c r="J402"/>
  <c r="L402" s="1"/>
  <c r="N402" s="1"/>
  <c r="J401"/>
  <c r="L401" s="1"/>
  <c r="N401" s="1"/>
  <c r="L400"/>
  <c r="N400" s="1"/>
  <c r="J399"/>
  <c r="L399" s="1"/>
  <c r="N399" s="1"/>
  <c r="L394"/>
  <c r="N394" s="1"/>
  <c r="K393"/>
  <c r="J393"/>
  <c r="J392" s="1"/>
  <c r="J391" s="1"/>
  <c r="J390" s="1"/>
  <c r="J389" s="1"/>
  <c r="K392"/>
  <c r="K391" s="1"/>
  <c r="K390" s="1"/>
  <c r="K389" s="1"/>
  <c r="K388" s="1"/>
  <c r="L385"/>
  <c r="N385" s="1"/>
  <c r="J384"/>
  <c r="L384" s="1"/>
  <c r="N384" s="1"/>
  <c r="L376"/>
  <c r="N376" s="1"/>
  <c r="J375"/>
  <c r="L375" s="1"/>
  <c r="N375" s="1"/>
  <c r="L371"/>
  <c r="N371" s="1"/>
  <c r="L370"/>
  <c r="N370" s="1"/>
  <c r="J369"/>
  <c r="L369" s="1"/>
  <c r="N369" s="1"/>
  <c r="L364"/>
  <c r="N364" s="1"/>
  <c r="J363"/>
  <c r="L363" s="1"/>
  <c r="N363" s="1"/>
  <c r="L356"/>
  <c r="N356" s="1"/>
  <c r="J355"/>
  <c r="L355" s="1"/>
  <c r="N355" s="1"/>
  <c r="L354"/>
  <c r="N354" s="1"/>
  <c r="J353"/>
  <c r="L353" s="1"/>
  <c r="N353" s="1"/>
  <c r="L352"/>
  <c r="N352" s="1"/>
  <c r="J351"/>
  <c r="L351" s="1"/>
  <c r="N351" s="1"/>
  <c r="L344"/>
  <c r="N344" s="1"/>
  <c r="N343"/>
  <c r="N341" s="1"/>
  <c r="M341"/>
  <c r="M340" s="1"/>
  <c r="M339" s="1"/>
  <c r="M338" s="1"/>
  <c r="M337" s="1"/>
  <c r="M336" s="1"/>
  <c r="M335" s="1"/>
  <c r="M334" s="1"/>
  <c r="M333" s="1"/>
  <c r="M309" s="1"/>
  <c r="L341"/>
  <c r="L340"/>
  <c r="K340"/>
  <c r="J340"/>
  <c r="J339" s="1"/>
  <c r="J338" s="1"/>
  <c r="J337" s="1"/>
  <c r="J336" s="1"/>
  <c r="J335" s="1"/>
  <c r="J334" s="1"/>
  <c r="J333" s="1"/>
  <c r="K339"/>
  <c r="K338" s="1"/>
  <c r="K337" s="1"/>
  <c r="K336" s="1"/>
  <c r="K335" s="1"/>
  <c r="K334" s="1"/>
  <c r="K333" s="1"/>
  <c r="K309" s="1"/>
  <c r="L331"/>
  <c r="N331" s="1"/>
  <c r="J330"/>
  <c r="L330" s="1"/>
  <c r="N330" s="1"/>
  <c r="L324"/>
  <c r="N324" s="1"/>
  <c r="J323"/>
  <c r="L323" s="1"/>
  <c r="N323" s="1"/>
  <c r="L318"/>
  <c r="N318" s="1"/>
  <c r="J317"/>
  <c r="L317" s="1"/>
  <c r="N317" s="1"/>
  <c r="L308"/>
  <c r="N308" s="1"/>
  <c r="J307"/>
  <c r="L307" s="1"/>
  <c r="N307" s="1"/>
  <c r="N304"/>
  <c r="N302" s="1"/>
  <c r="N301" s="1"/>
  <c r="N297" s="1"/>
  <c r="N296" s="1"/>
  <c r="N295" s="1"/>
  <c r="M302"/>
  <c r="L302"/>
  <c r="L301" s="1"/>
  <c r="L297" s="1"/>
  <c r="L296" s="1"/>
  <c r="L295" s="1"/>
  <c r="M301"/>
  <c r="J301"/>
  <c r="L300"/>
  <c r="M300" s="1"/>
  <c r="J299"/>
  <c r="L299" s="1"/>
  <c r="M297"/>
  <c r="M296"/>
  <c r="M295" s="1"/>
  <c r="M294" s="1"/>
  <c r="M293" s="1"/>
  <c r="M292" s="1"/>
  <c r="M291" s="1"/>
  <c r="M266" s="1"/>
  <c r="L289"/>
  <c r="N289" s="1"/>
  <c r="J288"/>
  <c r="L288" s="1"/>
  <c r="N288" s="1"/>
  <c r="L287"/>
  <c r="N287" s="1"/>
  <c r="J286"/>
  <c r="L286" s="1"/>
  <c r="N286" s="1"/>
  <c r="L285"/>
  <c r="N285" s="1"/>
  <c r="J284"/>
  <c r="L284" s="1"/>
  <c r="N284" s="1"/>
  <c r="L275"/>
  <c r="N275" s="1"/>
  <c r="J274"/>
  <c r="L274" s="1"/>
  <c r="N274" s="1"/>
  <c r="L265"/>
  <c r="N265" s="1"/>
  <c r="K264"/>
  <c r="J264"/>
  <c r="L263"/>
  <c r="N263" s="1"/>
  <c r="L262"/>
  <c r="N262" s="1"/>
  <c r="K261"/>
  <c r="J261"/>
  <c r="K260"/>
  <c r="J260"/>
  <c r="K259"/>
  <c r="J259"/>
  <c r="K258"/>
  <c r="J258"/>
  <c r="K257"/>
  <c r="J257"/>
  <c r="K256"/>
  <c r="J256"/>
  <c r="N255"/>
  <c r="N254" s="1"/>
  <c r="M254"/>
  <c r="L254"/>
  <c r="L251" s="1"/>
  <c r="N253"/>
  <c r="N252" s="1"/>
  <c r="M252"/>
  <c r="L252"/>
  <c r="M251"/>
  <c r="N250"/>
  <c r="N249" s="1"/>
  <c r="M249"/>
  <c r="L249"/>
  <c r="N248"/>
  <c r="N247" s="1"/>
  <c r="M247"/>
  <c r="M246" s="1"/>
  <c r="M245" s="1"/>
  <c r="M244" s="1"/>
  <c r="L247"/>
  <c r="L243"/>
  <c r="N243" s="1"/>
  <c r="K242"/>
  <c r="J242"/>
  <c r="N241"/>
  <c r="N240" s="1"/>
  <c r="M240"/>
  <c r="M238" s="1"/>
  <c r="M234" s="1"/>
  <c r="M233" s="1"/>
  <c r="L240"/>
  <c r="L239"/>
  <c r="N239" s="1"/>
  <c r="J238"/>
  <c r="L237"/>
  <c r="N237" s="1"/>
  <c r="L236"/>
  <c r="N236" s="1"/>
  <c r="K235"/>
  <c r="K234" s="1"/>
  <c r="K233" s="1"/>
  <c r="K232" s="1"/>
  <c r="K231" s="1"/>
  <c r="K230" s="1"/>
  <c r="K229" s="1"/>
  <c r="K228" s="1"/>
  <c r="J235"/>
  <c r="L226"/>
  <c r="N226" s="1"/>
  <c r="J225"/>
  <c r="L225" s="1"/>
  <c r="N225" s="1"/>
  <c r="L214"/>
  <c r="N214" s="1"/>
  <c r="J213"/>
  <c r="L213" s="1"/>
  <c r="N213" s="1"/>
  <c r="N210"/>
  <c r="N209"/>
  <c r="N208"/>
  <c r="N207"/>
  <c r="N206"/>
  <c r="N205"/>
  <c r="N204"/>
  <c r="M203"/>
  <c r="L203"/>
  <c r="L202" s="1"/>
  <c r="M202"/>
  <c r="J202"/>
  <c r="L201"/>
  <c r="N201" s="1"/>
  <c r="J200"/>
  <c r="L200" s="1"/>
  <c r="N200" s="1"/>
  <c r="N193"/>
  <c r="N191" s="1"/>
  <c r="M191"/>
  <c r="L191"/>
  <c r="L185"/>
  <c r="N185" s="1"/>
  <c r="M184"/>
  <c r="K184"/>
  <c r="J184"/>
  <c r="N183"/>
  <c r="N182"/>
  <c r="N181"/>
  <c r="N180"/>
  <c r="N179"/>
  <c r="M178"/>
  <c r="L178"/>
  <c r="L169"/>
  <c r="N169" s="1"/>
  <c r="L168"/>
  <c r="N168" s="1"/>
  <c r="J167"/>
  <c r="L167" s="1"/>
  <c r="M166"/>
  <c r="K166"/>
  <c r="J166"/>
  <c r="L165"/>
  <c r="N165" s="1"/>
  <c r="L164"/>
  <c r="N164" s="1"/>
  <c r="L163"/>
  <c r="N163" s="1"/>
  <c r="L162"/>
  <c r="N162" s="1"/>
  <c r="L161"/>
  <c r="N161" s="1"/>
  <c r="K161"/>
  <c r="J161"/>
  <c r="L159"/>
  <c r="N159" s="1"/>
  <c r="J158"/>
  <c r="L158" s="1"/>
  <c r="N158" s="1"/>
  <c r="M157"/>
  <c r="K157"/>
  <c r="J157"/>
  <c r="L156"/>
  <c r="N156" s="1"/>
  <c r="L155"/>
  <c r="N155" s="1"/>
  <c r="J154"/>
  <c r="L154" s="1"/>
  <c r="N154" s="1"/>
  <c r="L152"/>
  <c r="N152" s="1"/>
  <c r="J151"/>
  <c r="L151" s="1"/>
  <c r="M150"/>
  <c r="M149" s="1"/>
  <c r="M148" s="1"/>
  <c r="M147" s="1"/>
  <c r="M146" s="1"/>
  <c r="M145" s="1"/>
  <c r="K150"/>
  <c r="J150"/>
  <c r="J149" s="1"/>
  <c r="K149"/>
  <c r="N144"/>
  <c r="N143" s="1"/>
  <c r="N142" s="1"/>
  <c r="N141" s="1"/>
  <c r="M143"/>
  <c r="L143"/>
  <c r="K143"/>
  <c r="J143"/>
  <c r="M142"/>
  <c r="L142"/>
  <c r="K142"/>
  <c r="J142"/>
  <c r="M141"/>
  <c r="L141"/>
  <c r="K141"/>
  <c r="J141"/>
  <c r="L140"/>
  <c r="N140" s="1"/>
  <c r="J139"/>
  <c r="L139" s="1"/>
  <c r="N139" s="1"/>
  <c r="L136"/>
  <c r="N136" s="1"/>
  <c r="N135" s="1"/>
  <c r="N134" s="1"/>
  <c r="N133" s="1"/>
  <c r="M135"/>
  <c r="K135"/>
  <c r="K134" s="1"/>
  <c r="K133" s="1"/>
  <c r="K132" s="1"/>
  <c r="K131" s="1"/>
  <c r="J135"/>
  <c r="M134"/>
  <c r="M133" s="1"/>
  <c r="M132" s="1"/>
  <c r="M131" s="1"/>
  <c r="J134"/>
  <c r="J133" s="1"/>
  <c r="L130"/>
  <c r="N130" s="1"/>
  <c r="L129"/>
  <c r="N129" s="1"/>
  <c r="L128"/>
  <c r="N128" s="1"/>
  <c r="J127"/>
  <c r="L127" s="1"/>
  <c r="N127" s="1"/>
  <c r="J126"/>
  <c r="L126" s="1"/>
  <c r="N126" s="1"/>
  <c r="L125"/>
  <c r="N125" s="1"/>
  <c r="J124"/>
  <c r="L124" s="1"/>
  <c r="N124" s="1"/>
  <c r="L122"/>
  <c r="N122" s="1"/>
  <c r="J121"/>
  <c r="L121" s="1"/>
  <c r="N121" s="1"/>
  <c r="L117"/>
  <c r="N117" s="1"/>
  <c r="L116"/>
  <c r="N116" s="1"/>
  <c r="K115"/>
  <c r="J115"/>
  <c r="L114"/>
  <c r="N114" s="1"/>
  <c r="J113"/>
  <c r="L113" s="1"/>
  <c r="N113" s="1"/>
  <c r="L104"/>
  <c r="N104" s="1"/>
  <c r="L103"/>
  <c r="N103" s="1"/>
  <c r="L102"/>
  <c r="N102" s="1"/>
  <c r="L101"/>
  <c r="N101" s="1"/>
  <c r="K100"/>
  <c r="J100"/>
  <c r="N99"/>
  <c r="N98"/>
  <c r="N97"/>
  <c r="N96"/>
  <c r="L95"/>
  <c r="N95" s="1"/>
  <c r="L94"/>
  <c r="N94" s="1"/>
  <c r="K93"/>
  <c r="J93"/>
  <c r="L92"/>
  <c r="N92" s="1"/>
  <c r="L91"/>
  <c r="N91" s="1"/>
  <c r="L90"/>
  <c r="N90" s="1"/>
  <c r="L89"/>
  <c r="N89" s="1"/>
  <c r="K88"/>
  <c r="J88"/>
  <c r="J86" s="1"/>
  <c r="N87"/>
  <c r="K86"/>
  <c r="N85"/>
  <c r="L84"/>
  <c r="N84" s="1"/>
  <c r="J84"/>
  <c r="N83"/>
  <c r="L83"/>
  <c r="N82"/>
  <c r="L82"/>
  <c r="K82"/>
  <c r="J82"/>
  <c r="N81"/>
  <c r="N80" s="1"/>
  <c r="M80"/>
  <c r="M76" s="1"/>
  <c r="M75" s="1"/>
  <c r="M74" s="1"/>
  <c r="M54" s="1"/>
  <c r="M53" s="1"/>
  <c r="M52" s="1"/>
  <c r="M51" s="1"/>
  <c r="L80"/>
  <c r="K80"/>
  <c r="J80"/>
  <c r="L79"/>
  <c r="N79" s="1"/>
  <c r="J78"/>
  <c r="L78" s="1"/>
  <c r="N77"/>
  <c r="J76"/>
  <c r="J75" s="1"/>
  <c r="J74" s="1"/>
  <c r="L73"/>
  <c r="N73" s="1"/>
  <c r="K72"/>
  <c r="J72"/>
  <c r="L71"/>
  <c r="N71" s="1"/>
  <c r="L70"/>
  <c r="N70" s="1"/>
  <c r="J69"/>
  <c r="L69" s="1"/>
  <c r="N69" s="1"/>
  <c r="L67"/>
  <c r="N67" s="1"/>
  <c r="J66"/>
  <c r="L66" s="1"/>
  <c r="N66" s="1"/>
  <c r="N65"/>
  <c r="N64"/>
  <c r="L63"/>
  <c r="N63" s="1"/>
  <c r="J63"/>
  <c r="N62"/>
  <c r="L62"/>
  <c r="J61"/>
  <c r="L61" s="1"/>
  <c r="N61" s="1"/>
  <c r="L59"/>
  <c r="N59" s="1"/>
  <c r="L58"/>
  <c r="N58" s="1"/>
  <c r="K57"/>
  <c r="J57"/>
  <c r="K56"/>
  <c r="K55" s="1"/>
  <c r="L50"/>
  <c r="N50" s="1"/>
  <c r="J49"/>
  <c r="L49" s="1"/>
  <c r="N49" s="1"/>
  <c r="N46"/>
  <c r="N45"/>
  <c r="N44"/>
  <c r="N43"/>
  <c r="N42" s="1"/>
  <c r="N41" s="1"/>
  <c r="M42"/>
  <c r="M41" s="1"/>
  <c r="M37" s="1"/>
  <c r="M36" s="1"/>
  <c r="M35" s="1"/>
  <c r="M26" s="1"/>
  <c r="L42"/>
  <c r="L41"/>
  <c r="J41"/>
  <c r="N39"/>
  <c r="L39"/>
  <c r="J38"/>
  <c r="L38" s="1"/>
  <c r="N34"/>
  <c r="N33"/>
  <c r="N32"/>
  <c r="L31"/>
  <c r="N31" s="1"/>
  <c r="J30"/>
  <c r="L30" s="1"/>
  <c r="N30" s="1"/>
  <c r="L22"/>
  <c r="N22" s="1"/>
  <c r="J21"/>
  <c r="L21" s="1"/>
  <c r="N21" s="1"/>
  <c r="J20"/>
  <c r="L20" s="1"/>
  <c r="N20" s="1"/>
  <c r="L19"/>
  <c r="N19" s="1"/>
  <c r="J18"/>
  <c r="L18" s="1"/>
  <c r="N18" s="1"/>
  <c r="L516" i="20"/>
  <c r="M515"/>
  <c r="M514" s="1"/>
  <c r="M513" s="1"/>
  <c r="J515"/>
  <c r="L515" s="1"/>
  <c r="J514"/>
  <c r="L514" s="1"/>
  <c r="L512"/>
  <c r="M511"/>
  <c r="L511"/>
  <c r="J511"/>
  <c r="M510"/>
  <c r="M509" s="1"/>
  <c r="M508" s="1"/>
  <c r="M507" s="1"/>
  <c r="J510"/>
  <c r="L510" s="1"/>
  <c r="L509"/>
  <c r="J509"/>
  <c r="J508"/>
  <c r="L508" s="1"/>
  <c r="L503"/>
  <c r="M502"/>
  <c r="J502"/>
  <c r="L502" s="1"/>
  <c r="L501"/>
  <c r="M500"/>
  <c r="L500"/>
  <c r="J500"/>
  <c r="M499"/>
  <c r="M498" s="1"/>
  <c r="M497" s="1"/>
  <c r="M491" s="1"/>
  <c r="M490" s="1"/>
  <c r="M489" s="1"/>
  <c r="M488" s="1"/>
  <c r="M487" s="1"/>
  <c r="J499"/>
  <c r="L499" s="1"/>
  <c r="L496"/>
  <c r="M495"/>
  <c r="J495"/>
  <c r="L495" s="1"/>
  <c r="M494"/>
  <c r="J494"/>
  <c r="L494" s="1"/>
  <c r="M493"/>
  <c r="J493"/>
  <c r="L493" s="1"/>
  <c r="M492"/>
  <c r="J492"/>
  <c r="L492" s="1"/>
  <c r="L486"/>
  <c r="M485"/>
  <c r="J485"/>
  <c r="L485" s="1"/>
  <c r="M484"/>
  <c r="J484"/>
  <c r="L484" s="1"/>
  <c r="M483"/>
  <c r="J483"/>
  <c r="L483" s="1"/>
  <c r="M482"/>
  <c r="J482"/>
  <c r="L482" s="1"/>
  <c r="L481"/>
  <c r="L480"/>
  <c r="M479"/>
  <c r="J479"/>
  <c r="L479" s="1"/>
  <c r="L478"/>
  <c r="M477"/>
  <c r="J477"/>
  <c r="L477" s="1"/>
  <c r="L476"/>
  <c r="M475"/>
  <c r="J475"/>
  <c r="L475" s="1"/>
  <c r="M474"/>
  <c r="M473" s="1"/>
  <c r="M472" s="1"/>
  <c r="M471" s="1"/>
  <c r="M470" s="1"/>
  <c r="M469" s="1"/>
  <c r="M468" s="1"/>
  <c r="L467"/>
  <c r="M466"/>
  <c r="M465" s="1"/>
  <c r="M464" s="1"/>
  <c r="M463" s="1"/>
  <c r="M462" s="1"/>
  <c r="M461" s="1"/>
  <c r="M460" s="1"/>
  <c r="J466"/>
  <c r="L466" s="1"/>
  <c r="L459"/>
  <c r="M458"/>
  <c r="J458"/>
  <c r="L458" s="1"/>
  <c r="M457"/>
  <c r="J457"/>
  <c r="L457" s="1"/>
  <c r="M456"/>
  <c r="J456"/>
  <c r="L456" s="1"/>
  <c r="M455"/>
  <c r="M454" s="1"/>
  <c r="M453" s="1"/>
  <c r="M452" s="1"/>
  <c r="J455"/>
  <c r="L455" s="1"/>
  <c r="J454"/>
  <c r="L454" s="1"/>
  <c r="L451"/>
  <c r="M450"/>
  <c r="J450"/>
  <c r="L450" s="1"/>
  <c r="L449"/>
  <c r="M448"/>
  <c r="L448"/>
  <c r="J448"/>
  <c r="M447"/>
  <c r="M446" s="1"/>
  <c r="M445" s="1"/>
  <c r="M444" s="1"/>
  <c r="M443" s="1"/>
  <c r="J447"/>
  <c r="L447" s="1"/>
  <c r="L442"/>
  <c r="M441"/>
  <c r="M440" s="1"/>
  <c r="M439" s="1"/>
  <c r="M438" s="1"/>
  <c r="J441"/>
  <c r="L441" s="1"/>
  <c r="L437"/>
  <c r="M436"/>
  <c r="J436"/>
  <c r="L436" s="1"/>
  <c r="L435"/>
  <c r="M434"/>
  <c r="J434"/>
  <c r="L434" s="1"/>
  <c r="M433"/>
  <c r="M432" s="1"/>
  <c r="M431" s="1"/>
  <c r="M430" s="1"/>
  <c r="M429" s="1"/>
  <c r="J433"/>
  <c r="L433" s="1"/>
  <c r="L428"/>
  <c r="M427"/>
  <c r="M426" s="1"/>
  <c r="M425" s="1"/>
  <c r="M424" s="1"/>
  <c r="M423" s="1"/>
  <c r="J427"/>
  <c r="L427" s="1"/>
  <c r="L421"/>
  <c r="M420"/>
  <c r="J420"/>
  <c r="L420" s="1"/>
  <c r="M419"/>
  <c r="J419"/>
  <c r="L419" s="1"/>
  <c r="M418"/>
  <c r="J418"/>
  <c r="L418" s="1"/>
  <c r="M417"/>
  <c r="J417"/>
  <c r="L417" s="1"/>
  <c r="M416"/>
  <c r="L414"/>
  <c r="L413"/>
  <c r="M412"/>
  <c r="M411" s="1"/>
  <c r="M410" s="1"/>
  <c r="J412"/>
  <c r="L412" s="1"/>
  <c r="J411"/>
  <c r="L411" s="1"/>
  <c r="L409"/>
  <c r="M408"/>
  <c r="L408"/>
  <c r="J408"/>
  <c r="L407"/>
  <c r="M406"/>
  <c r="L406"/>
  <c r="J406"/>
  <c r="M405"/>
  <c r="M404" s="1"/>
  <c r="M403" s="1"/>
  <c r="J405"/>
  <c r="L405" s="1"/>
  <c r="L402"/>
  <c r="M401"/>
  <c r="M400" s="1"/>
  <c r="M399" s="1"/>
  <c r="M398" s="1"/>
  <c r="J401"/>
  <c r="L401" s="1"/>
  <c r="L392"/>
  <c r="M391"/>
  <c r="M390" s="1"/>
  <c r="M389" s="1"/>
  <c r="M388" s="1"/>
  <c r="M387" s="1"/>
  <c r="J391"/>
  <c r="L391" s="1"/>
  <c r="L386"/>
  <c r="L385"/>
  <c r="M384"/>
  <c r="M383" s="1"/>
  <c r="M382" s="1"/>
  <c r="J384"/>
  <c r="L384" s="1"/>
  <c r="J383"/>
  <c r="L383" s="1"/>
  <c r="L381"/>
  <c r="M380"/>
  <c r="J380"/>
  <c r="L380" s="1"/>
  <c r="L379"/>
  <c r="M378"/>
  <c r="M377" s="1"/>
  <c r="M376" s="1"/>
  <c r="M375" s="1"/>
  <c r="J378"/>
  <c r="L378" s="1"/>
  <c r="J377"/>
  <c r="L377" s="1"/>
  <c r="L374"/>
  <c r="M373"/>
  <c r="M372" s="1"/>
  <c r="M371" s="1"/>
  <c r="M370" s="1"/>
  <c r="J373"/>
  <c r="L373" s="1"/>
  <c r="L364"/>
  <c r="M363"/>
  <c r="J363"/>
  <c r="L363" s="1"/>
  <c r="L362"/>
  <c r="M361"/>
  <c r="J361"/>
  <c r="L361" s="1"/>
  <c r="L360"/>
  <c r="M359"/>
  <c r="J359"/>
  <c r="L359" s="1"/>
  <c r="L358"/>
  <c r="M357"/>
  <c r="M356" s="1"/>
  <c r="M355" s="1"/>
  <c r="M354" s="1"/>
  <c r="M353" s="1"/>
  <c r="J357"/>
  <c r="L357" s="1"/>
  <c r="J356"/>
  <c r="L356" s="1"/>
  <c r="L352"/>
  <c r="M351"/>
  <c r="M350" s="1"/>
  <c r="M349" s="1"/>
  <c r="M348" s="1"/>
  <c r="M347" s="1"/>
  <c r="J351"/>
  <c r="L351" s="1"/>
  <c r="J350"/>
  <c r="L350" s="1"/>
  <c r="L346"/>
  <c r="M345"/>
  <c r="M344" s="1"/>
  <c r="M343" s="1"/>
  <c r="M342" s="1"/>
  <c r="M341" s="1"/>
  <c r="J345"/>
  <c r="L345" s="1"/>
  <c r="J344"/>
  <c r="L344" s="1"/>
  <c r="L340"/>
  <c r="M339"/>
  <c r="J339"/>
  <c r="L339" s="1"/>
  <c r="L338"/>
  <c r="M337"/>
  <c r="J337"/>
  <c r="L337" s="1"/>
  <c r="L336"/>
  <c r="M335"/>
  <c r="M334" s="1"/>
  <c r="M333" s="1"/>
  <c r="M332" s="1"/>
  <c r="M331" s="1"/>
  <c r="J335"/>
  <c r="L335" s="1"/>
  <c r="J334"/>
  <c r="L334" s="1"/>
  <c r="L330"/>
  <c r="M329"/>
  <c r="M328" s="1"/>
  <c r="M327" s="1"/>
  <c r="M326" s="1"/>
  <c r="M325" s="1"/>
  <c r="J329"/>
  <c r="L329" s="1"/>
  <c r="J328"/>
  <c r="L328" s="1"/>
  <c r="L324"/>
  <c r="M323"/>
  <c r="L323"/>
  <c r="K323"/>
  <c r="J323"/>
  <c r="L322"/>
  <c r="M321"/>
  <c r="M320" s="1"/>
  <c r="M319" s="1"/>
  <c r="M318" s="1"/>
  <c r="M317" s="1"/>
  <c r="J321"/>
  <c r="L321" s="1"/>
  <c r="L320" s="1"/>
  <c r="L319" s="1"/>
  <c r="L318" s="1"/>
  <c r="L317" s="1"/>
  <c r="K320"/>
  <c r="J320"/>
  <c r="K319"/>
  <c r="J319"/>
  <c r="K318"/>
  <c r="J318"/>
  <c r="K317"/>
  <c r="J317"/>
  <c r="K316"/>
  <c r="L315"/>
  <c r="M314"/>
  <c r="J314"/>
  <c r="L314" s="1"/>
  <c r="M313"/>
  <c r="M312" s="1"/>
  <c r="M311" s="1"/>
  <c r="M310" s="1"/>
  <c r="M309" s="1"/>
  <c r="J313"/>
  <c r="L313" s="1"/>
  <c r="K309"/>
  <c r="K308" s="1"/>
  <c r="K307" s="1"/>
  <c r="K277" s="1"/>
  <c r="L306"/>
  <c r="L305"/>
  <c r="M304"/>
  <c r="J304"/>
  <c r="L304" s="1"/>
  <c r="L303"/>
  <c r="M302"/>
  <c r="J302"/>
  <c r="L302" s="1"/>
  <c r="L301"/>
  <c r="L300"/>
  <c r="L299"/>
  <c r="M298"/>
  <c r="M297" s="1"/>
  <c r="M296" s="1"/>
  <c r="M295" s="1"/>
  <c r="M294" s="1"/>
  <c r="M293" s="1"/>
  <c r="M292" s="1"/>
  <c r="J298"/>
  <c r="L298" s="1"/>
  <c r="L291"/>
  <c r="M290"/>
  <c r="M289" s="1"/>
  <c r="M288" s="1"/>
  <c r="M287" s="1"/>
  <c r="M286" s="1"/>
  <c r="J290"/>
  <c r="L290" s="1"/>
  <c r="L285"/>
  <c r="M284"/>
  <c r="M283" s="1"/>
  <c r="M282" s="1"/>
  <c r="M281" s="1"/>
  <c r="M280" s="1"/>
  <c r="M279" s="1"/>
  <c r="M278" s="1"/>
  <c r="J284"/>
  <c r="L284" s="1"/>
  <c r="L276"/>
  <c r="M275"/>
  <c r="M274" s="1"/>
  <c r="M273" s="1"/>
  <c r="M272" s="1"/>
  <c r="M271" s="1"/>
  <c r="M270" s="1"/>
  <c r="M269" s="1"/>
  <c r="J275"/>
  <c r="L275" s="1"/>
  <c r="L268"/>
  <c r="M267"/>
  <c r="J267"/>
  <c r="L267" s="1"/>
  <c r="M266"/>
  <c r="J266"/>
  <c r="L266" s="1"/>
  <c r="M265"/>
  <c r="J265"/>
  <c r="L265" s="1"/>
  <c r="M264"/>
  <c r="J264"/>
  <c r="L264" s="1"/>
  <c r="L263"/>
  <c r="M262"/>
  <c r="M261" s="1"/>
  <c r="M260" s="1"/>
  <c r="M259" s="1"/>
  <c r="M258" s="1"/>
  <c r="J262"/>
  <c r="L262" s="1"/>
  <c r="J261"/>
  <c r="L261" s="1"/>
  <c r="L257"/>
  <c r="M256"/>
  <c r="M255" s="1"/>
  <c r="M254" s="1"/>
  <c r="M253" s="1"/>
  <c r="M252" s="1"/>
  <c r="M251" s="1"/>
  <c r="J256"/>
  <c r="L256" s="1"/>
  <c r="J255"/>
  <c r="L255" s="1"/>
  <c r="L250"/>
  <c r="L249"/>
  <c r="L248"/>
  <c r="M247"/>
  <c r="J247"/>
  <c r="L247" s="1"/>
  <c r="M246"/>
  <c r="J246"/>
  <c r="L246" s="1"/>
  <c r="M245"/>
  <c r="J245"/>
  <c r="L245" s="1"/>
  <c r="M244"/>
  <c r="J244"/>
  <c r="L244" s="1"/>
  <c r="M243"/>
  <c r="J243"/>
  <c r="L243" s="1"/>
  <c r="M242"/>
  <c r="J242"/>
  <c r="L242" s="1"/>
  <c r="M241"/>
  <c r="J241"/>
  <c r="L241" s="1"/>
  <c r="M240"/>
  <c r="J240"/>
  <c r="L240" s="1"/>
  <c r="L239"/>
  <c r="M238"/>
  <c r="J238"/>
  <c r="L238" s="1"/>
  <c r="M237"/>
  <c r="M236" s="1"/>
  <c r="M235" s="1"/>
  <c r="M234" s="1"/>
  <c r="J237"/>
  <c r="L237" s="1"/>
  <c r="L233"/>
  <c r="L232"/>
  <c r="M231"/>
  <c r="M230" s="1"/>
  <c r="M229" s="1"/>
  <c r="M228" s="1"/>
  <c r="M227" s="1"/>
  <c r="M226" s="1"/>
  <c r="M225" s="1"/>
  <c r="M224" s="1"/>
  <c r="J231"/>
  <c r="L231" s="1"/>
  <c r="L222"/>
  <c r="M221"/>
  <c r="J221"/>
  <c r="L221" s="1"/>
  <c r="M220"/>
  <c r="M219"/>
  <c r="L218"/>
  <c r="M217"/>
  <c r="J217"/>
  <c r="L217" s="1"/>
  <c r="L216"/>
  <c r="M215"/>
  <c r="J215"/>
  <c r="L215" s="1"/>
  <c r="M214"/>
  <c r="M213"/>
  <c r="M212"/>
  <c r="M211"/>
  <c r="M210"/>
  <c r="M209"/>
  <c r="M208"/>
  <c r="L207"/>
  <c r="M206"/>
  <c r="J206"/>
  <c r="L206" s="1"/>
  <c r="L205"/>
  <c r="M204"/>
  <c r="J204"/>
  <c r="L204" s="1"/>
  <c r="L203"/>
  <c r="M202"/>
  <c r="M201" s="1"/>
  <c r="M200" s="1"/>
  <c r="M199" s="1"/>
  <c r="M198" s="1"/>
  <c r="M197" s="1"/>
  <c r="M196" s="1"/>
  <c r="M195" s="1"/>
  <c r="M194" s="1"/>
  <c r="J202"/>
  <c r="L202" s="1"/>
  <c r="J201"/>
  <c r="L201" s="1"/>
  <c r="L193"/>
  <c r="M192"/>
  <c r="M191" s="1"/>
  <c r="M190" s="1"/>
  <c r="M189" s="1"/>
  <c r="M188" s="1"/>
  <c r="M187" s="1"/>
  <c r="M186" s="1"/>
  <c r="M185" s="1"/>
  <c r="M184" s="1"/>
  <c r="J192"/>
  <c r="L192" s="1"/>
  <c r="J191"/>
  <c r="L191" s="1"/>
  <c r="L183"/>
  <c r="M182"/>
  <c r="J182"/>
  <c r="L182" s="1"/>
  <c r="L181"/>
  <c r="M180"/>
  <c r="M179" s="1"/>
  <c r="M178" s="1"/>
  <c r="M177" s="1"/>
  <c r="M176" s="1"/>
  <c r="M175" s="1"/>
  <c r="J180"/>
  <c r="L180" s="1"/>
  <c r="J179"/>
  <c r="L179" s="1"/>
  <c r="L174"/>
  <c r="M173"/>
  <c r="M172" s="1"/>
  <c r="J173"/>
  <c r="L173" s="1"/>
  <c r="L171"/>
  <c r="M170"/>
  <c r="L170"/>
  <c r="J170"/>
  <c r="L169"/>
  <c r="M168"/>
  <c r="L168"/>
  <c r="J168"/>
  <c r="M167"/>
  <c r="M166" s="1"/>
  <c r="M165" s="1"/>
  <c r="M164" s="1"/>
  <c r="M163" s="1"/>
  <c r="M162" s="1"/>
  <c r="J167"/>
  <c r="L167" s="1"/>
  <c r="L159"/>
  <c r="M158"/>
  <c r="L158"/>
  <c r="J158"/>
  <c r="M157"/>
  <c r="M156" s="1"/>
  <c r="M155" s="1"/>
  <c r="M154" s="1"/>
  <c r="J157"/>
  <c r="L157" s="1"/>
  <c r="L153"/>
  <c r="M152"/>
  <c r="L152"/>
  <c r="J152"/>
  <c r="L151"/>
  <c r="M150"/>
  <c r="L150"/>
  <c r="J150"/>
  <c r="M149"/>
  <c r="M148" s="1"/>
  <c r="J149"/>
  <c r="L149" s="1"/>
  <c r="L147"/>
  <c r="M146"/>
  <c r="L146"/>
  <c r="J146"/>
  <c r="M145"/>
  <c r="M144" s="1"/>
  <c r="J145"/>
  <c r="L145" s="1"/>
  <c r="L143"/>
  <c r="M142"/>
  <c r="L142"/>
  <c r="J142"/>
  <c r="L141"/>
  <c r="M140"/>
  <c r="L140"/>
  <c r="J140"/>
  <c r="L139"/>
  <c r="L138"/>
  <c r="M137"/>
  <c r="J137"/>
  <c r="L137" s="1"/>
  <c r="L136"/>
  <c r="L135"/>
  <c r="L134"/>
  <c r="M133"/>
  <c r="K133"/>
  <c r="J133"/>
  <c r="L132"/>
  <c r="L131"/>
  <c r="L130"/>
  <c r="L129"/>
  <c r="M128"/>
  <c r="M127" s="1"/>
  <c r="J128"/>
  <c r="L128" s="1"/>
  <c r="K127"/>
  <c r="K124" s="1"/>
  <c r="K123" s="1"/>
  <c r="K122" s="1"/>
  <c r="K121" s="1"/>
  <c r="K120" s="1"/>
  <c r="K119" s="1"/>
  <c r="J127"/>
  <c r="L126"/>
  <c r="M125"/>
  <c r="J125"/>
  <c r="L125" s="1"/>
  <c r="J124"/>
  <c r="J123"/>
  <c r="L118"/>
  <c r="M117"/>
  <c r="M116" s="1"/>
  <c r="M115" s="1"/>
  <c r="J117"/>
  <c r="L117" s="1"/>
  <c r="L116"/>
  <c r="J116"/>
  <c r="J115"/>
  <c r="L115" s="1"/>
  <c r="L110" s="1"/>
  <c r="L109" s="1"/>
  <c r="L114"/>
  <c r="M113"/>
  <c r="L113"/>
  <c r="K113"/>
  <c r="J113"/>
  <c r="M112"/>
  <c r="L112"/>
  <c r="K112"/>
  <c r="J112"/>
  <c r="M111"/>
  <c r="L111"/>
  <c r="K111"/>
  <c r="J111"/>
  <c r="K110"/>
  <c r="K109"/>
  <c r="L108"/>
  <c r="L107"/>
  <c r="L106"/>
  <c r="M105"/>
  <c r="J105"/>
  <c r="L105" s="1"/>
  <c r="M104"/>
  <c r="L103"/>
  <c r="M102"/>
  <c r="L102"/>
  <c r="J102"/>
  <c r="M101"/>
  <c r="M97" s="1"/>
  <c r="M96" s="1"/>
  <c r="J101"/>
  <c r="L101" s="1"/>
  <c r="L100"/>
  <c r="M99"/>
  <c r="J99"/>
  <c r="L99" s="1"/>
  <c r="M98"/>
  <c r="J98"/>
  <c r="L98" s="1"/>
  <c r="L95"/>
  <c r="L94"/>
  <c r="M93"/>
  <c r="J93"/>
  <c r="L93" s="1"/>
  <c r="L92"/>
  <c r="M91"/>
  <c r="J91"/>
  <c r="L91" s="1"/>
  <c r="L90"/>
  <c r="L89"/>
  <c r="L88"/>
  <c r="L87"/>
  <c r="M86"/>
  <c r="J86"/>
  <c r="L86" s="1"/>
  <c r="L85"/>
  <c r="L84"/>
  <c r="M83"/>
  <c r="L83"/>
  <c r="J83"/>
  <c r="L82"/>
  <c r="L81"/>
  <c r="L80"/>
  <c r="L79"/>
  <c r="M78"/>
  <c r="M76" s="1"/>
  <c r="J78"/>
  <c r="L78" s="1"/>
  <c r="L77"/>
  <c r="J76"/>
  <c r="L76" s="1"/>
  <c r="L75"/>
  <c r="M74"/>
  <c r="L74"/>
  <c r="K74"/>
  <c r="J74"/>
  <c r="L73"/>
  <c r="M72"/>
  <c r="L72"/>
  <c r="J72"/>
  <c r="L71"/>
  <c r="M70"/>
  <c r="L70"/>
  <c r="J70"/>
  <c r="L69"/>
  <c r="M68"/>
  <c r="L68"/>
  <c r="K68"/>
  <c r="J68"/>
  <c r="L67"/>
  <c r="M66"/>
  <c r="M64" s="1"/>
  <c r="J66"/>
  <c r="L66" s="1"/>
  <c r="L65"/>
  <c r="J64"/>
  <c r="L64" s="1"/>
  <c r="L61"/>
  <c r="L60"/>
  <c r="M59"/>
  <c r="L59"/>
  <c r="J59"/>
  <c r="L58"/>
  <c r="M57"/>
  <c r="L57"/>
  <c r="J57"/>
  <c r="L56"/>
  <c r="M55"/>
  <c r="L55"/>
  <c r="J55"/>
  <c r="L54"/>
  <c r="M53"/>
  <c r="L53"/>
  <c r="J53"/>
  <c r="L52"/>
  <c r="M51"/>
  <c r="L51"/>
  <c r="J51"/>
  <c r="M50"/>
  <c r="J50"/>
  <c r="L50" s="1"/>
  <c r="L49"/>
  <c r="M48"/>
  <c r="J48"/>
  <c r="L48" s="1"/>
  <c r="K45"/>
  <c r="K44"/>
  <c r="K43" s="1"/>
  <c r="K42" s="1"/>
  <c r="K10" s="1"/>
  <c r="K9" s="1"/>
  <c r="K8" s="1"/>
  <c r="L41"/>
  <c r="L40"/>
  <c r="L39"/>
  <c r="L38"/>
  <c r="L37"/>
  <c r="M36"/>
  <c r="J36"/>
  <c r="L36" s="1"/>
  <c r="L35"/>
  <c r="M34"/>
  <c r="J34"/>
  <c r="L34" s="1"/>
  <c r="L30"/>
  <c r="M29"/>
  <c r="M28" s="1"/>
  <c r="M27" s="1"/>
  <c r="M26" s="1"/>
  <c r="J29"/>
  <c r="L29" s="1"/>
  <c r="J28"/>
  <c r="L28" s="1"/>
  <c r="L21"/>
  <c r="M20"/>
  <c r="J20"/>
  <c r="L20" s="1"/>
  <c r="M19"/>
  <c r="J19"/>
  <c r="L19" s="1"/>
  <c r="L18"/>
  <c r="M17"/>
  <c r="M16" s="1"/>
  <c r="M15" s="1"/>
  <c r="M14" s="1"/>
  <c r="M13" s="1"/>
  <c r="M12" s="1"/>
  <c r="M11" s="1"/>
  <c r="J17"/>
  <c r="L17" s="1"/>
  <c r="J16"/>
  <c r="L16" s="1"/>
  <c r="M63" l="1"/>
  <c r="M62" s="1"/>
  <c r="K10" i="22"/>
  <c r="M110" i="20"/>
  <c r="M109" s="1"/>
  <c r="M161"/>
  <c r="M160" s="1"/>
  <c r="M223"/>
  <c r="M316"/>
  <c r="J410"/>
  <c r="L410" s="1"/>
  <c r="J416"/>
  <c r="L416" s="1"/>
  <c r="J474"/>
  <c r="L474" s="1"/>
  <c r="J513"/>
  <c r="L513" s="1"/>
  <c r="L100" i="21"/>
  <c r="N100" s="1"/>
  <c r="N203"/>
  <c r="N202" s="1"/>
  <c r="J234"/>
  <c r="J233" s="1"/>
  <c r="J232" s="1"/>
  <c r="J231" s="1"/>
  <c r="J230" s="1"/>
  <c r="J229" s="1"/>
  <c r="J228" s="1"/>
  <c r="L235"/>
  <c r="N235" s="1"/>
  <c r="L246"/>
  <c r="L245" s="1"/>
  <c r="L244" s="1"/>
  <c r="N251"/>
  <c r="N509"/>
  <c r="N508" s="1"/>
  <c r="J530"/>
  <c r="J562"/>
  <c r="J561" s="1"/>
  <c r="J560" s="1"/>
  <c r="J567"/>
  <c r="J566" s="1"/>
  <c r="J565" s="1"/>
  <c r="N574"/>
  <c r="N573" s="1"/>
  <c r="N635"/>
  <c r="N634" s="1"/>
  <c r="J648"/>
  <c r="N667"/>
  <c r="N666" s="1"/>
  <c r="J672"/>
  <c r="L672" s="1"/>
  <c r="N672" s="1"/>
  <c r="J710"/>
  <c r="L710" s="1"/>
  <c r="N710" s="1"/>
  <c r="J719"/>
  <c r="M33" i="22"/>
  <c r="M32" s="1"/>
  <c r="M31" s="1"/>
  <c r="M25" s="1"/>
  <c r="M24" s="1"/>
  <c r="M23" s="1"/>
  <c r="M22" s="1"/>
  <c r="J97"/>
  <c r="L97" s="1"/>
  <c r="J124"/>
  <c r="J123" s="1"/>
  <c r="L127"/>
  <c r="L320"/>
  <c r="L319" s="1"/>
  <c r="L318" s="1"/>
  <c r="L317" s="1"/>
  <c r="J343"/>
  <c r="J433"/>
  <c r="J440"/>
  <c r="L440" s="1"/>
  <c r="J461"/>
  <c r="L461" s="1"/>
  <c r="M33" i="20"/>
  <c r="M32" s="1"/>
  <c r="M31" s="1"/>
  <c r="M25" s="1"/>
  <c r="M47"/>
  <c r="M46" s="1"/>
  <c r="M45" s="1"/>
  <c r="M44" s="1"/>
  <c r="M43" s="1"/>
  <c r="M42" s="1"/>
  <c r="J110"/>
  <c r="J109" s="1"/>
  <c r="M124"/>
  <c r="M123" s="1"/>
  <c r="M122" s="1"/>
  <c r="M121" s="1"/>
  <c r="M120" s="1"/>
  <c r="M119" s="1"/>
  <c r="L133"/>
  <c r="L127" s="1"/>
  <c r="L124" s="1"/>
  <c r="L123" s="1"/>
  <c r="J214"/>
  <c r="J220"/>
  <c r="M308"/>
  <c r="M307" s="1"/>
  <c r="M277" s="1"/>
  <c r="M369"/>
  <c r="M368" s="1"/>
  <c r="M367" s="1"/>
  <c r="M366" s="1"/>
  <c r="M365" s="1"/>
  <c r="M422"/>
  <c r="M415" s="1"/>
  <c r="M506"/>
  <c r="M505" s="1"/>
  <c r="M504" s="1"/>
  <c r="M47" i="22"/>
  <c r="M46" s="1"/>
  <c r="M45" s="1"/>
  <c r="M44" s="1"/>
  <c r="M43" s="1"/>
  <c r="M42" s="1"/>
  <c r="M223"/>
  <c r="J287"/>
  <c r="L287" s="1"/>
  <c r="M316"/>
  <c r="J382"/>
  <c r="L382" s="1"/>
  <c r="J439"/>
  <c r="M423"/>
  <c r="M422" s="1"/>
  <c r="J416"/>
  <c r="L416" s="1"/>
  <c r="M415"/>
  <c r="J348"/>
  <c r="M308"/>
  <c r="M307" s="1"/>
  <c r="K308"/>
  <c r="K307" s="1"/>
  <c r="K277" s="1"/>
  <c r="K9"/>
  <c r="K8" s="1"/>
  <c r="M279"/>
  <c r="M278" s="1"/>
  <c r="J286"/>
  <c r="L286" s="1"/>
  <c r="J272"/>
  <c r="J240"/>
  <c r="L240" s="1"/>
  <c r="M184"/>
  <c r="L124"/>
  <c r="L123" s="1"/>
  <c r="L110"/>
  <c r="L109" s="1"/>
  <c r="J96"/>
  <c r="L96" s="1"/>
  <c r="J32"/>
  <c r="M10"/>
  <c r="J15"/>
  <c r="J47"/>
  <c r="M397"/>
  <c r="M396" s="1"/>
  <c r="M395" s="1"/>
  <c r="M394" s="1"/>
  <c r="M393" s="1"/>
  <c r="J144"/>
  <c r="J148"/>
  <c r="L148" s="1"/>
  <c r="J172"/>
  <c r="J178"/>
  <c r="J190"/>
  <c r="J200"/>
  <c r="J220"/>
  <c r="J230"/>
  <c r="J236"/>
  <c r="J312"/>
  <c r="J370"/>
  <c r="J376"/>
  <c r="J398"/>
  <c r="J404"/>
  <c r="J410"/>
  <c r="L410" s="1"/>
  <c r="J446"/>
  <c r="J456"/>
  <c r="J460"/>
  <c r="L460" s="1"/>
  <c r="J282"/>
  <c r="J327"/>
  <c r="J333"/>
  <c r="J355"/>
  <c r="J473"/>
  <c r="J493"/>
  <c r="J505"/>
  <c r="L635" i="21"/>
  <c r="L634" s="1"/>
  <c r="J483"/>
  <c r="J482" s="1"/>
  <c r="J481" s="1"/>
  <c r="J480" s="1"/>
  <c r="J469"/>
  <c r="J468" s="1"/>
  <c r="J467" s="1"/>
  <c r="J466" s="1"/>
  <c r="J445"/>
  <c r="J444" s="1"/>
  <c r="J443" s="1"/>
  <c r="J442" s="1"/>
  <c r="M432"/>
  <c r="M431" s="1"/>
  <c r="M386" s="1"/>
  <c r="L409"/>
  <c r="N409" s="1"/>
  <c r="L412"/>
  <c r="N412" s="1"/>
  <c r="J416"/>
  <c r="L393"/>
  <c r="N246"/>
  <c r="L242"/>
  <c r="N242" s="1"/>
  <c r="N238"/>
  <c r="J216"/>
  <c r="J215" s="1"/>
  <c r="J120"/>
  <c r="L120" s="1"/>
  <c r="N120" s="1"/>
  <c r="L520"/>
  <c r="N520" s="1"/>
  <c r="N507" s="1"/>
  <c r="N506" s="1"/>
  <c r="N505" s="1"/>
  <c r="N504" s="1"/>
  <c r="N539"/>
  <c r="N538" s="1"/>
  <c r="J602"/>
  <c r="J613"/>
  <c r="J621"/>
  <c r="J691"/>
  <c r="J690" s="1"/>
  <c r="J689" s="1"/>
  <c r="L217"/>
  <c r="K148"/>
  <c r="K147" s="1"/>
  <c r="K146" s="1"/>
  <c r="K145" s="1"/>
  <c r="L184"/>
  <c r="L264"/>
  <c r="N264" s="1"/>
  <c r="J298"/>
  <c r="K387"/>
  <c r="K441"/>
  <c r="K432" s="1"/>
  <c r="K431" s="1"/>
  <c r="L446"/>
  <c r="N446" s="1"/>
  <c r="N445" s="1"/>
  <c r="N444" s="1"/>
  <c r="N443" s="1"/>
  <c r="N442" s="1"/>
  <c r="L463"/>
  <c r="L477"/>
  <c r="N477" s="1"/>
  <c r="L484"/>
  <c r="N484" s="1"/>
  <c r="J492"/>
  <c r="L492" s="1"/>
  <c r="N492" s="1"/>
  <c r="N536"/>
  <c r="N535" s="1"/>
  <c r="N534" s="1"/>
  <c r="N533" s="1"/>
  <c r="L535"/>
  <c r="L534" s="1"/>
  <c r="L533" s="1"/>
  <c r="N659"/>
  <c r="N658" s="1"/>
  <c r="N657" s="1"/>
  <c r="N656" s="1"/>
  <c r="L658"/>
  <c r="L657" s="1"/>
  <c r="L656" s="1"/>
  <c r="J138"/>
  <c r="J153"/>
  <c r="L153" s="1"/>
  <c r="N153" s="1"/>
  <c r="N178"/>
  <c r="N245"/>
  <c r="N244" s="1"/>
  <c r="L261"/>
  <c r="J273"/>
  <c r="L273" s="1"/>
  <c r="N273" s="1"/>
  <c r="J316"/>
  <c r="L316" s="1"/>
  <c r="N316" s="1"/>
  <c r="N340"/>
  <c r="N339" s="1"/>
  <c r="N338" s="1"/>
  <c r="N337" s="1"/>
  <c r="N336" s="1"/>
  <c r="N335" s="1"/>
  <c r="N334" s="1"/>
  <c r="N333" s="1"/>
  <c r="J362"/>
  <c r="L362" s="1"/>
  <c r="N362" s="1"/>
  <c r="L424"/>
  <c r="N424" s="1"/>
  <c r="J427"/>
  <c r="J491"/>
  <c r="L568"/>
  <c r="J595"/>
  <c r="L595" s="1"/>
  <c r="N595" s="1"/>
  <c r="L631"/>
  <c r="L57"/>
  <c r="N57" s="1"/>
  <c r="L88"/>
  <c r="N88" s="1"/>
  <c r="L115"/>
  <c r="N115" s="1"/>
  <c r="J123"/>
  <c r="L123" s="1"/>
  <c r="N123" s="1"/>
  <c r="M232"/>
  <c r="M231" s="1"/>
  <c r="M230" s="1"/>
  <c r="M229" s="1"/>
  <c r="M228" s="1"/>
  <c r="N300"/>
  <c r="L339"/>
  <c r="L338" s="1"/>
  <c r="L337" s="1"/>
  <c r="L336" s="1"/>
  <c r="L335" s="1"/>
  <c r="L334" s="1"/>
  <c r="L333" s="1"/>
  <c r="L445"/>
  <c r="L444" s="1"/>
  <c r="L443" s="1"/>
  <c r="L442" s="1"/>
  <c r="L470"/>
  <c r="L473"/>
  <c r="N473" s="1"/>
  <c r="J661"/>
  <c r="J671"/>
  <c r="L692"/>
  <c r="N692" s="1"/>
  <c r="L696"/>
  <c r="N696" s="1"/>
  <c r="J709"/>
  <c r="L709" s="1"/>
  <c r="N709" s="1"/>
  <c r="N167"/>
  <c r="N166" s="1"/>
  <c r="L166"/>
  <c r="L157" s="1"/>
  <c r="L150" s="1"/>
  <c r="L149" s="1"/>
  <c r="K76"/>
  <c r="K75" s="1"/>
  <c r="K74" s="1"/>
  <c r="K54" s="1"/>
  <c r="K53" s="1"/>
  <c r="K52" s="1"/>
  <c r="K51" s="1"/>
  <c r="K11" s="1"/>
  <c r="L93"/>
  <c r="N93" s="1"/>
  <c r="L72"/>
  <c r="N72" s="1"/>
  <c r="J37"/>
  <c r="J36" s="1"/>
  <c r="J35" s="1"/>
  <c r="N38"/>
  <c r="N37" s="1"/>
  <c r="N36" s="1"/>
  <c r="N35" s="1"/>
  <c r="L37"/>
  <c r="L36" s="1"/>
  <c r="L35" s="1"/>
  <c r="M11"/>
  <c r="M10" s="1"/>
  <c r="M9" s="1"/>
  <c r="M25"/>
  <c r="M24" s="1"/>
  <c r="M23" s="1"/>
  <c r="N78"/>
  <c r="N76" s="1"/>
  <c r="L76"/>
  <c r="J17"/>
  <c r="J29"/>
  <c r="J48"/>
  <c r="J60"/>
  <c r="L86"/>
  <c r="N86" s="1"/>
  <c r="N184"/>
  <c r="N151"/>
  <c r="N157"/>
  <c r="N563"/>
  <c r="L562"/>
  <c r="L135"/>
  <c r="L134" s="1"/>
  <c r="L133" s="1"/>
  <c r="J212"/>
  <c r="J224"/>
  <c r="L238"/>
  <c r="L234" s="1"/>
  <c r="L233" s="1"/>
  <c r="L232" s="1"/>
  <c r="L231" s="1"/>
  <c r="L230" s="1"/>
  <c r="J272"/>
  <c r="J283"/>
  <c r="M299"/>
  <c r="N299" s="1"/>
  <c r="J306"/>
  <c r="J315"/>
  <c r="J322"/>
  <c r="J329"/>
  <c r="J361"/>
  <c r="J368"/>
  <c r="J374"/>
  <c r="J383"/>
  <c r="J398"/>
  <c r="N486"/>
  <c r="L483"/>
  <c r="J544"/>
  <c r="J552"/>
  <c r="J580"/>
  <c r="J588"/>
  <c r="J594"/>
  <c r="J438"/>
  <c r="J686"/>
  <c r="L691"/>
  <c r="L690" s="1"/>
  <c r="L689" s="1"/>
  <c r="J708"/>
  <c r="J724"/>
  <c r="J15" i="20"/>
  <c r="J27"/>
  <c r="J33"/>
  <c r="J47"/>
  <c r="J63"/>
  <c r="J144"/>
  <c r="J148"/>
  <c r="L148" s="1"/>
  <c r="J156"/>
  <c r="J172"/>
  <c r="L172" s="1"/>
  <c r="J178"/>
  <c r="J190"/>
  <c r="M397"/>
  <c r="M396" s="1"/>
  <c r="M395" s="1"/>
  <c r="M394" s="1"/>
  <c r="M393" s="1"/>
  <c r="J104"/>
  <c r="J200"/>
  <c r="J230"/>
  <c r="J236"/>
  <c r="J254"/>
  <c r="J260"/>
  <c r="J274"/>
  <c r="J283"/>
  <c r="J289"/>
  <c r="J297"/>
  <c r="J312"/>
  <c r="J372"/>
  <c r="J376"/>
  <c r="J382"/>
  <c r="L382" s="1"/>
  <c r="J390"/>
  <c r="J400"/>
  <c r="J404"/>
  <c r="J426"/>
  <c r="J432"/>
  <c r="J440"/>
  <c r="J446"/>
  <c r="J498"/>
  <c r="J327"/>
  <c r="J333"/>
  <c r="J343"/>
  <c r="J349"/>
  <c r="J355"/>
  <c r="J453"/>
  <c r="J465"/>
  <c r="J473"/>
  <c r="J507"/>
  <c r="M24" l="1"/>
  <c r="M23" s="1"/>
  <c r="M22" s="1"/>
  <c r="M10"/>
  <c r="M9" s="1"/>
  <c r="M8" s="1"/>
  <c r="J219"/>
  <c r="L219" s="1"/>
  <c r="L220"/>
  <c r="L433" i="22"/>
  <c r="J432"/>
  <c r="L530" i="21"/>
  <c r="N530" s="1"/>
  <c r="J529"/>
  <c r="J166" i="20"/>
  <c r="J119" i="21"/>
  <c r="L214" i="20"/>
  <c r="J213"/>
  <c r="L343" i="22"/>
  <c r="J342"/>
  <c r="L719" i="21"/>
  <c r="N719" s="1"/>
  <c r="J718"/>
  <c r="L648"/>
  <c r="N648" s="1"/>
  <c r="J647"/>
  <c r="L439" i="22"/>
  <c r="J438"/>
  <c r="L348"/>
  <c r="J347"/>
  <c r="L347" s="1"/>
  <c r="M277"/>
  <c r="M9" s="1"/>
  <c r="M8" s="1"/>
  <c r="L272"/>
  <c r="J271"/>
  <c r="J31"/>
  <c r="L32"/>
  <c r="L493"/>
  <c r="J492"/>
  <c r="L355"/>
  <c r="J354"/>
  <c r="L327"/>
  <c r="J326"/>
  <c r="L446"/>
  <c r="J445"/>
  <c r="L404"/>
  <c r="J403"/>
  <c r="L403" s="1"/>
  <c r="L376"/>
  <c r="J375"/>
  <c r="L375" s="1"/>
  <c r="L312"/>
  <c r="J311"/>
  <c r="L230"/>
  <c r="J229"/>
  <c r="L200"/>
  <c r="J199"/>
  <c r="L178"/>
  <c r="J177"/>
  <c r="L15"/>
  <c r="J14"/>
  <c r="L505"/>
  <c r="J504"/>
  <c r="L504" s="1"/>
  <c r="L473"/>
  <c r="J472"/>
  <c r="L333"/>
  <c r="J332"/>
  <c r="L282"/>
  <c r="J281"/>
  <c r="L456"/>
  <c r="J455"/>
  <c r="L398"/>
  <c r="J397"/>
  <c r="L370"/>
  <c r="J369"/>
  <c r="L236"/>
  <c r="J235"/>
  <c r="L220"/>
  <c r="J219"/>
  <c r="L190"/>
  <c r="J189"/>
  <c r="L172"/>
  <c r="J166"/>
  <c r="L144"/>
  <c r="L122" s="1"/>
  <c r="L121" s="1"/>
  <c r="L120" s="1"/>
  <c r="L119" s="1"/>
  <c r="J122"/>
  <c r="J121" s="1"/>
  <c r="J120" s="1"/>
  <c r="J119" s="1"/>
  <c r="L47"/>
  <c r="J46"/>
  <c r="L507" i="21"/>
  <c r="L506" s="1"/>
  <c r="L505" s="1"/>
  <c r="L504" s="1"/>
  <c r="K386"/>
  <c r="K10" s="1"/>
  <c r="K9" s="1"/>
  <c r="L416"/>
  <c r="J408"/>
  <c r="J407" s="1"/>
  <c r="J406" s="1"/>
  <c r="N393"/>
  <c r="L392"/>
  <c r="N234"/>
  <c r="N233" s="1"/>
  <c r="N232" s="1"/>
  <c r="N231" s="1"/>
  <c r="N230" s="1"/>
  <c r="L613"/>
  <c r="N613" s="1"/>
  <c r="J612"/>
  <c r="L612" s="1"/>
  <c r="N612" s="1"/>
  <c r="N463"/>
  <c r="L460"/>
  <c r="L298"/>
  <c r="M298" s="1"/>
  <c r="N298" s="1"/>
  <c r="J297"/>
  <c r="J296" s="1"/>
  <c r="J295" s="1"/>
  <c r="N217"/>
  <c r="L216"/>
  <c r="L621"/>
  <c r="N621" s="1"/>
  <c r="J620"/>
  <c r="L602"/>
  <c r="N602" s="1"/>
  <c r="J601"/>
  <c r="N691"/>
  <c r="N690" s="1"/>
  <c r="N689" s="1"/>
  <c r="L671"/>
  <c r="N671" s="1"/>
  <c r="J670"/>
  <c r="L670" s="1"/>
  <c r="N568"/>
  <c r="N567" s="1"/>
  <c r="N566" s="1"/>
  <c r="N565" s="1"/>
  <c r="L567"/>
  <c r="L566" s="1"/>
  <c r="L565" s="1"/>
  <c r="L427"/>
  <c r="N427" s="1"/>
  <c r="J405"/>
  <c r="J404" s="1"/>
  <c r="N261"/>
  <c r="L260"/>
  <c r="L138"/>
  <c r="N138" s="1"/>
  <c r="J137"/>
  <c r="L661"/>
  <c r="N661" s="1"/>
  <c r="J658"/>
  <c r="J657" s="1"/>
  <c r="J656" s="1"/>
  <c r="J655" s="1"/>
  <c r="J654" s="1"/>
  <c r="J653" s="1"/>
  <c r="J652" s="1"/>
  <c r="N470"/>
  <c r="L469"/>
  <c r="L119"/>
  <c r="N119" s="1"/>
  <c r="J118"/>
  <c r="L118" s="1"/>
  <c r="N118" s="1"/>
  <c r="N631"/>
  <c r="L630"/>
  <c r="L491"/>
  <c r="N491" s="1"/>
  <c r="J490"/>
  <c r="L724"/>
  <c r="N724" s="1"/>
  <c r="J723"/>
  <c r="L438"/>
  <c r="J437"/>
  <c r="J436" s="1"/>
  <c r="J435" s="1"/>
  <c r="J434" s="1"/>
  <c r="J433" s="1"/>
  <c r="L594"/>
  <c r="N594" s="1"/>
  <c r="J593"/>
  <c r="L580"/>
  <c r="N580" s="1"/>
  <c r="J579"/>
  <c r="L544"/>
  <c r="N544" s="1"/>
  <c r="J543"/>
  <c r="L383"/>
  <c r="N383" s="1"/>
  <c r="J382"/>
  <c r="L368"/>
  <c r="N368" s="1"/>
  <c r="J367"/>
  <c r="L329"/>
  <c r="N329" s="1"/>
  <c r="J328"/>
  <c r="L315"/>
  <c r="N315" s="1"/>
  <c r="J314"/>
  <c r="L283"/>
  <c r="N283" s="1"/>
  <c r="J282"/>
  <c r="L212"/>
  <c r="N212" s="1"/>
  <c r="J211"/>
  <c r="N562"/>
  <c r="L561"/>
  <c r="L48"/>
  <c r="N48" s="1"/>
  <c r="J47"/>
  <c r="L47" s="1"/>
  <c r="N47" s="1"/>
  <c r="L17"/>
  <c r="N17" s="1"/>
  <c r="J16"/>
  <c r="N75"/>
  <c r="N74" s="1"/>
  <c r="L708"/>
  <c r="N708" s="1"/>
  <c r="J707"/>
  <c r="L686"/>
  <c r="N686" s="1"/>
  <c r="J685"/>
  <c r="L588"/>
  <c r="N588" s="1"/>
  <c r="J587"/>
  <c r="L552"/>
  <c r="N552" s="1"/>
  <c r="J551"/>
  <c r="N483"/>
  <c r="L482"/>
  <c r="L398"/>
  <c r="N398" s="1"/>
  <c r="J397"/>
  <c r="L374"/>
  <c r="N374" s="1"/>
  <c r="J373"/>
  <c r="L361"/>
  <c r="N361" s="1"/>
  <c r="J360"/>
  <c r="L322"/>
  <c r="N322" s="1"/>
  <c r="J321"/>
  <c r="L306"/>
  <c r="N306" s="1"/>
  <c r="J305"/>
  <c r="L272"/>
  <c r="N272" s="1"/>
  <c r="J271"/>
  <c r="L224"/>
  <c r="N224" s="1"/>
  <c r="J223"/>
  <c r="L60"/>
  <c r="J56"/>
  <c r="J55" s="1"/>
  <c r="J54" s="1"/>
  <c r="J53" s="1"/>
  <c r="J52" s="1"/>
  <c r="J51" s="1"/>
  <c r="L29"/>
  <c r="N29" s="1"/>
  <c r="J28"/>
  <c r="N150"/>
  <c r="N149" s="1"/>
  <c r="L75"/>
  <c r="L74" s="1"/>
  <c r="L507" i="20"/>
  <c r="J506"/>
  <c r="L465"/>
  <c r="J464"/>
  <c r="L355"/>
  <c r="J354"/>
  <c r="L343"/>
  <c r="J342"/>
  <c r="L327"/>
  <c r="J326"/>
  <c r="L446"/>
  <c r="J445"/>
  <c r="L432"/>
  <c r="J431"/>
  <c r="L404"/>
  <c r="J403"/>
  <c r="L403" s="1"/>
  <c r="L390"/>
  <c r="J389"/>
  <c r="L376"/>
  <c r="J375"/>
  <c r="L375" s="1"/>
  <c r="L312"/>
  <c r="J311"/>
  <c r="L289"/>
  <c r="J288"/>
  <c r="L274"/>
  <c r="J273"/>
  <c r="L254"/>
  <c r="J253"/>
  <c r="L230"/>
  <c r="J229"/>
  <c r="L178"/>
  <c r="J177"/>
  <c r="L166"/>
  <c r="J165"/>
  <c r="L63"/>
  <c r="J62"/>
  <c r="L62" s="1"/>
  <c r="L33"/>
  <c r="J32"/>
  <c r="L15"/>
  <c r="J14"/>
  <c r="L473"/>
  <c r="J472"/>
  <c r="L453"/>
  <c r="J452"/>
  <c r="L452" s="1"/>
  <c r="L349"/>
  <c r="J348"/>
  <c r="L333"/>
  <c r="J332"/>
  <c r="L498"/>
  <c r="J497"/>
  <c r="L440"/>
  <c r="J439"/>
  <c r="L426"/>
  <c r="J425"/>
  <c r="L400"/>
  <c r="J399"/>
  <c r="L372"/>
  <c r="J371"/>
  <c r="L297"/>
  <c r="J296"/>
  <c r="L283"/>
  <c r="J282"/>
  <c r="L260"/>
  <c r="J259"/>
  <c r="L236"/>
  <c r="J235"/>
  <c r="L200"/>
  <c r="J199"/>
  <c r="L104"/>
  <c r="J97"/>
  <c r="L190"/>
  <c r="J189"/>
  <c r="L156"/>
  <c r="J155"/>
  <c r="L144"/>
  <c r="J122"/>
  <c r="L47"/>
  <c r="J46"/>
  <c r="L27"/>
  <c r="J26"/>
  <c r="L122"/>
  <c r="L647" i="21" l="1"/>
  <c r="N647" s="1"/>
  <c r="J646"/>
  <c r="L718"/>
  <c r="N718" s="1"/>
  <c r="J717"/>
  <c r="L717" s="1"/>
  <c r="N717" s="1"/>
  <c r="L342" i="22"/>
  <c r="J341"/>
  <c r="L341" s="1"/>
  <c r="L213" i="20"/>
  <c r="J212"/>
  <c r="L529" i="21"/>
  <c r="N529" s="1"/>
  <c r="J528"/>
  <c r="L528" s="1"/>
  <c r="N528" s="1"/>
  <c r="J431" i="22"/>
  <c r="L431" s="1"/>
  <c r="L432"/>
  <c r="L438"/>
  <c r="J430"/>
  <c r="L271"/>
  <c r="J270"/>
  <c r="L31"/>
  <c r="J25"/>
  <c r="J45"/>
  <c r="J44" s="1"/>
  <c r="J43" s="1"/>
  <c r="J42" s="1"/>
  <c r="L46"/>
  <c r="L45" s="1"/>
  <c r="L44" s="1"/>
  <c r="L43" s="1"/>
  <c r="L42" s="1"/>
  <c r="L166"/>
  <c r="J165"/>
  <c r="L189"/>
  <c r="J188"/>
  <c r="J211"/>
  <c r="L219"/>
  <c r="L235"/>
  <c r="J234"/>
  <c r="L234" s="1"/>
  <c r="L369"/>
  <c r="J368"/>
  <c r="L397"/>
  <c r="J396"/>
  <c r="L455"/>
  <c r="J454"/>
  <c r="L281"/>
  <c r="J280"/>
  <c r="L332"/>
  <c r="J331"/>
  <c r="L331" s="1"/>
  <c r="L472"/>
  <c r="J471"/>
  <c r="L14"/>
  <c r="J13"/>
  <c r="L177"/>
  <c r="J176"/>
  <c r="L199"/>
  <c r="J198"/>
  <c r="L229"/>
  <c r="J228"/>
  <c r="L311"/>
  <c r="J310"/>
  <c r="L445"/>
  <c r="J444"/>
  <c r="L326"/>
  <c r="J325"/>
  <c r="L354"/>
  <c r="J353"/>
  <c r="L353" s="1"/>
  <c r="L492"/>
  <c r="J491"/>
  <c r="N416" i="21"/>
  <c r="L408"/>
  <c r="N392"/>
  <c r="L391"/>
  <c r="L601"/>
  <c r="N601" s="1"/>
  <c r="J600"/>
  <c r="L620"/>
  <c r="N620" s="1"/>
  <c r="J619"/>
  <c r="N216"/>
  <c r="L215"/>
  <c r="N215" s="1"/>
  <c r="N460"/>
  <c r="L459"/>
  <c r="L490"/>
  <c r="N490" s="1"/>
  <c r="J489"/>
  <c r="N630"/>
  <c r="L629"/>
  <c r="N469"/>
  <c r="L468"/>
  <c r="L137"/>
  <c r="J132"/>
  <c r="J131" s="1"/>
  <c r="N260"/>
  <c r="L259"/>
  <c r="N670"/>
  <c r="N655" s="1"/>
  <c r="N654" s="1"/>
  <c r="N653" s="1"/>
  <c r="N652" s="1"/>
  <c r="L655"/>
  <c r="L654" s="1"/>
  <c r="L653" s="1"/>
  <c r="L652" s="1"/>
  <c r="N60"/>
  <c r="L56"/>
  <c r="N438"/>
  <c r="L437"/>
  <c r="L28"/>
  <c r="N28" s="1"/>
  <c r="J27"/>
  <c r="L223"/>
  <c r="N223" s="1"/>
  <c r="J222"/>
  <c r="L271"/>
  <c r="N271" s="1"/>
  <c r="J270"/>
  <c r="L305"/>
  <c r="J294"/>
  <c r="J293" s="1"/>
  <c r="J292" s="1"/>
  <c r="J291" s="1"/>
  <c r="L321"/>
  <c r="N321" s="1"/>
  <c r="J320"/>
  <c r="L360"/>
  <c r="N360" s="1"/>
  <c r="L373"/>
  <c r="N373" s="1"/>
  <c r="J372"/>
  <c r="L372" s="1"/>
  <c r="N372" s="1"/>
  <c r="L397"/>
  <c r="N397" s="1"/>
  <c r="J396"/>
  <c r="N482"/>
  <c r="L481"/>
  <c r="L551"/>
  <c r="N551" s="1"/>
  <c r="J550"/>
  <c r="L587"/>
  <c r="N587" s="1"/>
  <c r="J586"/>
  <c r="L685"/>
  <c r="N685" s="1"/>
  <c r="J684"/>
  <c r="L707"/>
  <c r="N707" s="1"/>
  <c r="J706"/>
  <c r="L706" s="1"/>
  <c r="N706" s="1"/>
  <c r="L16"/>
  <c r="N16" s="1"/>
  <c r="J15"/>
  <c r="N561"/>
  <c r="L560"/>
  <c r="J148"/>
  <c r="L211"/>
  <c r="L282"/>
  <c r="N282" s="1"/>
  <c r="J281"/>
  <c r="L314"/>
  <c r="N314" s="1"/>
  <c r="J313"/>
  <c r="L328"/>
  <c r="N328" s="1"/>
  <c r="J327"/>
  <c r="L367"/>
  <c r="N367" s="1"/>
  <c r="J366"/>
  <c r="L382"/>
  <c r="N382" s="1"/>
  <c r="J381"/>
  <c r="L543"/>
  <c r="J527"/>
  <c r="L579"/>
  <c r="N579" s="1"/>
  <c r="J559"/>
  <c r="J558" s="1"/>
  <c r="J557" s="1"/>
  <c r="J556" s="1"/>
  <c r="J555" s="1"/>
  <c r="L593"/>
  <c r="N593" s="1"/>
  <c r="L723"/>
  <c r="N723" s="1"/>
  <c r="J716"/>
  <c r="L26" i="20"/>
  <c r="L46"/>
  <c r="L155"/>
  <c r="J154"/>
  <c r="L154" s="1"/>
  <c r="L121" s="1"/>
  <c r="L120" s="1"/>
  <c r="L119" s="1"/>
  <c r="L189"/>
  <c r="J188"/>
  <c r="L97"/>
  <c r="J96"/>
  <c r="L96" s="1"/>
  <c r="L199"/>
  <c r="J198"/>
  <c r="L235"/>
  <c r="J234"/>
  <c r="L234" s="1"/>
  <c r="L259"/>
  <c r="J258"/>
  <c r="L258" s="1"/>
  <c r="L282"/>
  <c r="J281"/>
  <c r="L296"/>
  <c r="J295"/>
  <c r="L371"/>
  <c r="J370"/>
  <c r="L399"/>
  <c r="J398"/>
  <c r="L425"/>
  <c r="J424"/>
  <c r="L439"/>
  <c r="J438"/>
  <c r="L438" s="1"/>
  <c r="J491"/>
  <c r="L497"/>
  <c r="L332"/>
  <c r="J331"/>
  <c r="L331" s="1"/>
  <c r="L348"/>
  <c r="J347"/>
  <c r="L347" s="1"/>
  <c r="L472"/>
  <c r="J471"/>
  <c r="L14"/>
  <c r="J13"/>
  <c r="L32"/>
  <c r="J31"/>
  <c r="L31" s="1"/>
  <c r="L165"/>
  <c r="J164"/>
  <c r="L177"/>
  <c r="J176"/>
  <c r="L229"/>
  <c r="J228"/>
  <c r="L253"/>
  <c r="J252"/>
  <c r="L273"/>
  <c r="J272"/>
  <c r="L288"/>
  <c r="J287"/>
  <c r="L311"/>
  <c r="J310"/>
  <c r="L389"/>
  <c r="J388"/>
  <c r="L431"/>
  <c r="J430"/>
  <c r="L445"/>
  <c r="J444"/>
  <c r="L326"/>
  <c r="J325"/>
  <c r="L342"/>
  <c r="J341"/>
  <c r="L341" s="1"/>
  <c r="L354"/>
  <c r="J353"/>
  <c r="L353" s="1"/>
  <c r="L464"/>
  <c r="J463"/>
  <c r="L506"/>
  <c r="J505"/>
  <c r="J121"/>
  <c r="J120" s="1"/>
  <c r="J119" s="1"/>
  <c r="L212" l="1"/>
  <c r="J211"/>
  <c r="L646" i="21"/>
  <c r="N646" s="1"/>
  <c r="J645"/>
  <c r="L430" i="22"/>
  <c r="J429"/>
  <c r="L429" s="1"/>
  <c r="L270"/>
  <c r="J269"/>
  <c r="L25"/>
  <c r="J24"/>
  <c r="L211"/>
  <c r="J210"/>
  <c r="L491"/>
  <c r="J490"/>
  <c r="L325"/>
  <c r="L316" s="1"/>
  <c r="J316"/>
  <c r="L444"/>
  <c r="J443"/>
  <c r="L310"/>
  <c r="L309" s="1"/>
  <c r="L308" s="1"/>
  <c r="L307" s="1"/>
  <c r="J309"/>
  <c r="J308" s="1"/>
  <c r="J307" s="1"/>
  <c r="L228"/>
  <c r="J227"/>
  <c r="L198"/>
  <c r="J197"/>
  <c r="L176"/>
  <c r="J175"/>
  <c r="L175" s="1"/>
  <c r="L13"/>
  <c r="J12"/>
  <c r="L471"/>
  <c r="J470"/>
  <c r="L280"/>
  <c r="J279"/>
  <c r="L454"/>
  <c r="J453"/>
  <c r="L396"/>
  <c r="J395"/>
  <c r="L368"/>
  <c r="J367"/>
  <c r="L188"/>
  <c r="J187"/>
  <c r="L165"/>
  <c r="J164"/>
  <c r="N408" i="21"/>
  <c r="L407"/>
  <c r="N391"/>
  <c r="L390"/>
  <c r="N459"/>
  <c r="L458"/>
  <c r="L619"/>
  <c r="N619" s="1"/>
  <c r="J618"/>
  <c r="L600"/>
  <c r="N600" s="1"/>
  <c r="J599"/>
  <c r="N259"/>
  <c r="L258"/>
  <c r="N468"/>
  <c r="L467"/>
  <c r="N629"/>
  <c r="L628"/>
  <c r="L489"/>
  <c r="N489" s="1"/>
  <c r="J488"/>
  <c r="N137"/>
  <c r="N132" s="1"/>
  <c r="N131" s="1"/>
  <c r="L132"/>
  <c r="L131" s="1"/>
  <c r="L716"/>
  <c r="N716" s="1"/>
  <c r="J715"/>
  <c r="L381"/>
  <c r="N381" s="1"/>
  <c r="J380"/>
  <c r="L366"/>
  <c r="N366" s="1"/>
  <c r="J365"/>
  <c r="L327"/>
  <c r="N327" s="1"/>
  <c r="J326"/>
  <c r="L313"/>
  <c r="N313" s="1"/>
  <c r="L281"/>
  <c r="N281" s="1"/>
  <c r="J280"/>
  <c r="N211"/>
  <c r="N148" s="1"/>
  <c r="L148"/>
  <c r="N560"/>
  <c r="N559" s="1"/>
  <c r="N558" s="1"/>
  <c r="N557" s="1"/>
  <c r="N556" s="1"/>
  <c r="N555" s="1"/>
  <c r="L559"/>
  <c r="L558" s="1"/>
  <c r="L557" s="1"/>
  <c r="L556" s="1"/>
  <c r="L555" s="1"/>
  <c r="L15"/>
  <c r="N15" s="1"/>
  <c r="J14"/>
  <c r="L684"/>
  <c r="J683"/>
  <c r="J682" s="1"/>
  <c r="J681" s="1"/>
  <c r="J680" s="1"/>
  <c r="J679" s="1"/>
  <c r="L586"/>
  <c r="N586" s="1"/>
  <c r="J585"/>
  <c r="L550"/>
  <c r="N550" s="1"/>
  <c r="J549"/>
  <c r="N481"/>
  <c r="L480"/>
  <c r="L396"/>
  <c r="N396" s="1"/>
  <c r="J395"/>
  <c r="L320"/>
  <c r="N320" s="1"/>
  <c r="J319"/>
  <c r="L319" s="1"/>
  <c r="N319" s="1"/>
  <c r="L270"/>
  <c r="N270" s="1"/>
  <c r="J269"/>
  <c r="L222"/>
  <c r="N222" s="1"/>
  <c r="J221"/>
  <c r="L221" s="1"/>
  <c r="N221" s="1"/>
  <c r="L27"/>
  <c r="J26"/>
  <c r="J25" s="1"/>
  <c r="J24" s="1"/>
  <c r="J23" s="1"/>
  <c r="N543"/>
  <c r="N527" s="1"/>
  <c r="N526" s="1"/>
  <c r="N525" s="1"/>
  <c r="N524" s="1"/>
  <c r="N523" s="1"/>
  <c r="L527"/>
  <c r="L526" s="1"/>
  <c r="L525" s="1"/>
  <c r="L524" s="1"/>
  <c r="L523" s="1"/>
  <c r="N305"/>
  <c r="N294" s="1"/>
  <c r="N293" s="1"/>
  <c r="N292" s="1"/>
  <c r="N291" s="1"/>
  <c r="L294"/>
  <c r="L293" s="1"/>
  <c r="L292" s="1"/>
  <c r="L291" s="1"/>
  <c r="N437"/>
  <c r="L436"/>
  <c r="N56"/>
  <c r="L55"/>
  <c r="J147"/>
  <c r="J146" s="1"/>
  <c r="J145" s="1"/>
  <c r="L505" i="20"/>
  <c r="J504"/>
  <c r="L504" s="1"/>
  <c r="L463"/>
  <c r="J462"/>
  <c r="L325"/>
  <c r="L316" s="1"/>
  <c r="J316"/>
  <c r="L444"/>
  <c r="J443"/>
  <c r="L443" s="1"/>
  <c r="L430"/>
  <c r="J429"/>
  <c r="L429" s="1"/>
  <c r="L388"/>
  <c r="J387"/>
  <c r="L387" s="1"/>
  <c r="L310"/>
  <c r="L309" s="1"/>
  <c r="L308" s="1"/>
  <c r="L307" s="1"/>
  <c r="J309"/>
  <c r="J308" s="1"/>
  <c r="J307" s="1"/>
  <c r="L287"/>
  <c r="J286"/>
  <c r="L286" s="1"/>
  <c r="L272"/>
  <c r="J271"/>
  <c r="L252"/>
  <c r="L228"/>
  <c r="J227"/>
  <c r="L176"/>
  <c r="J175"/>
  <c r="L175" s="1"/>
  <c r="L164"/>
  <c r="J163"/>
  <c r="L13"/>
  <c r="J12"/>
  <c r="L471"/>
  <c r="J470"/>
  <c r="L424"/>
  <c r="J423"/>
  <c r="L398"/>
  <c r="J397"/>
  <c r="L370"/>
  <c r="J369"/>
  <c r="L295"/>
  <c r="J294"/>
  <c r="L281"/>
  <c r="J280"/>
  <c r="J197"/>
  <c r="L198"/>
  <c r="L188"/>
  <c r="J187"/>
  <c r="L45"/>
  <c r="L44" s="1"/>
  <c r="L43" s="1"/>
  <c r="L42" s="1"/>
  <c r="J25"/>
  <c r="L491"/>
  <c r="J490"/>
  <c r="J45"/>
  <c r="J44" s="1"/>
  <c r="J43" s="1"/>
  <c r="J42" s="1"/>
  <c r="L645" i="21" l="1"/>
  <c r="N645" s="1"/>
  <c r="J644"/>
  <c r="L644" s="1"/>
  <c r="N644" s="1"/>
  <c r="L211" i="20"/>
  <c r="J210"/>
  <c r="L269" i="22"/>
  <c r="J251"/>
  <c r="L251" s="1"/>
  <c r="L24"/>
  <c r="J23"/>
  <c r="L164"/>
  <c r="J163"/>
  <c r="L187"/>
  <c r="J186"/>
  <c r="L367"/>
  <c r="J366"/>
  <c r="L395"/>
  <c r="J394"/>
  <c r="L453"/>
  <c r="J452"/>
  <c r="L452" s="1"/>
  <c r="L279"/>
  <c r="J278"/>
  <c r="L470"/>
  <c r="J469"/>
  <c r="L12"/>
  <c r="J11"/>
  <c r="L197"/>
  <c r="J196"/>
  <c r="L227"/>
  <c r="J226"/>
  <c r="J423"/>
  <c r="L443"/>
  <c r="L490"/>
  <c r="J489"/>
  <c r="L210"/>
  <c r="J209"/>
  <c r="N407" i="21"/>
  <c r="L406"/>
  <c r="N390"/>
  <c r="L389"/>
  <c r="N389" s="1"/>
  <c r="J598"/>
  <c r="L599"/>
  <c r="N599" s="1"/>
  <c r="L618"/>
  <c r="N618" s="1"/>
  <c r="J617"/>
  <c r="L617" s="1"/>
  <c r="N617" s="1"/>
  <c r="N458"/>
  <c r="L457"/>
  <c r="N457" s="1"/>
  <c r="L488"/>
  <c r="N488" s="1"/>
  <c r="J441"/>
  <c r="J432" s="1"/>
  <c r="J431" s="1"/>
  <c r="N628"/>
  <c r="L627"/>
  <c r="N627" s="1"/>
  <c r="N467"/>
  <c r="L466"/>
  <c r="N466" s="1"/>
  <c r="N258"/>
  <c r="L257"/>
  <c r="N55"/>
  <c r="N54" s="1"/>
  <c r="N53" s="1"/>
  <c r="N52" s="1"/>
  <c r="N51" s="1"/>
  <c r="L54"/>
  <c r="L53" s="1"/>
  <c r="L52" s="1"/>
  <c r="L51" s="1"/>
  <c r="N436"/>
  <c r="L435"/>
  <c r="L26"/>
  <c r="L25" s="1"/>
  <c r="L24" s="1"/>
  <c r="L23" s="1"/>
  <c r="N27"/>
  <c r="N26" s="1"/>
  <c r="N25" s="1"/>
  <c r="N24" s="1"/>
  <c r="N23" s="1"/>
  <c r="N684"/>
  <c r="N683" s="1"/>
  <c r="N682" s="1"/>
  <c r="N681" s="1"/>
  <c r="N680" s="1"/>
  <c r="N679" s="1"/>
  <c r="L683"/>
  <c r="L682" s="1"/>
  <c r="L681" s="1"/>
  <c r="L680" s="1"/>
  <c r="L679" s="1"/>
  <c r="N147"/>
  <c r="N146" s="1"/>
  <c r="N145" s="1"/>
  <c r="L269"/>
  <c r="N269" s="1"/>
  <c r="J268"/>
  <c r="J388"/>
  <c r="J387" s="1"/>
  <c r="J386" s="1"/>
  <c r="L395"/>
  <c r="N480"/>
  <c r="N441" s="1"/>
  <c r="L441"/>
  <c r="L549"/>
  <c r="N549" s="1"/>
  <c r="J548"/>
  <c r="L585"/>
  <c r="L14"/>
  <c r="N14" s="1"/>
  <c r="J13"/>
  <c r="L280"/>
  <c r="N280" s="1"/>
  <c r="J279"/>
  <c r="L326"/>
  <c r="N326" s="1"/>
  <c r="J325"/>
  <c r="L325" s="1"/>
  <c r="N325" s="1"/>
  <c r="L365"/>
  <c r="N365" s="1"/>
  <c r="J359"/>
  <c r="L380"/>
  <c r="N380" s="1"/>
  <c r="J379"/>
  <c r="L715"/>
  <c r="N715" s="1"/>
  <c r="J714"/>
  <c r="L714" s="1"/>
  <c r="N714" s="1"/>
  <c r="L147"/>
  <c r="L146" s="1"/>
  <c r="L145" s="1"/>
  <c r="J312"/>
  <c r="L197" i="20"/>
  <c r="J196"/>
  <c r="L490"/>
  <c r="J489"/>
  <c r="L25"/>
  <c r="J24"/>
  <c r="L187"/>
  <c r="J186"/>
  <c r="L280"/>
  <c r="J279"/>
  <c r="L294"/>
  <c r="J293"/>
  <c r="L369"/>
  <c r="J368"/>
  <c r="L397"/>
  <c r="J396"/>
  <c r="L423"/>
  <c r="L470"/>
  <c r="J469"/>
  <c r="L12"/>
  <c r="J11"/>
  <c r="L163"/>
  <c r="J162"/>
  <c r="L227"/>
  <c r="J226"/>
  <c r="L271"/>
  <c r="J270"/>
  <c r="L462"/>
  <c r="J461"/>
  <c r="L210" l="1"/>
  <c r="J209"/>
  <c r="J22" i="22"/>
  <c r="L22" s="1"/>
  <c r="L23"/>
  <c r="L423"/>
  <c r="J422"/>
  <c r="L209"/>
  <c r="J208"/>
  <c r="L208" s="1"/>
  <c r="L489"/>
  <c r="J488"/>
  <c r="L226"/>
  <c r="J225"/>
  <c r="L196"/>
  <c r="J195"/>
  <c r="L11"/>
  <c r="L10" s="1"/>
  <c r="J10"/>
  <c r="L469"/>
  <c r="J468"/>
  <c r="L468" s="1"/>
  <c r="J277"/>
  <c r="L278"/>
  <c r="L277" s="1"/>
  <c r="L394"/>
  <c r="J393"/>
  <c r="L393" s="1"/>
  <c r="L366"/>
  <c r="J365"/>
  <c r="L365" s="1"/>
  <c r="L186"/>
  <c r="J185"/>
  <c r="L163"/>
  <c r="J162"/>
  <c r="N406" i="21"/>
  <c r="L405"/>
  <c r="L598"/>
  <c r="N598" s="1"/>
  <c r="J592"/>
  <c r="N257"/>
  <c r="L256"/>
  <c r="L312"/>
  <c r="N312" s="1"/>
  <c r="J311"/>
  <c r="L379"/>
  <c r="N379" s="1"/>
  <c r="J378"/>
  <c r="L359"/>
  <c r="N359" s="1"/>
  <c r="L279"/>
  <c r="N279" s="1"/>
  <c r="J278"/>
  <c r="L13"/>
  <c r="N13" s="1"/>
  <c r="J12"/>
  <c r="L548"/>
  <c r="N548" s="1"/>
  <c r="J526"/>
  <c r="J525" s="1"/>
  <c r="J524" s="1"/>
  <c r="J523" s="1"/>
  <c r="N395"/>
  <c r="L388"/>
  <c r="L268"/>
  <c r="N268" s="1"/>
  <c r="J267"/>
  <c r="N585"/>
  <c r="N435"/>
  <c r="L434"/>
  <c r="L461" i="20"/>
  <c r="J460"/>
  <c r="L270"/>
  <c r="J269"/>
  <c r="L226"/>
  <c r="J225"/>
  <c r="L162"/>
  <c r="J161"/>
  <c r="L11"/>
  <c r="L10" s="1"/>
  <c r="J10"/>
  <c r="L469"/>
  <c r="J468"/>
  <c r="L468" s="1"/>
  <c r="L396"/>
  <c r="J395"/>
  <c r="L368"/>
  <c r="J367"/>
  <c r="L293"/>
  <c r="J292"/>
  <c r="L292" s="1"/>
  <c r="L279"/>
  <c r="J278"/>
  <c r="L186"/>
  <c r="J185"/>
  <c r="L24"/>
  <c r="J23"/>
  <c r="L489"/>
  <c r="J488"/>
  <c r="L196"/>
  <c r="J195"/>
  <c r="L209" l="1"/>
  <c r="J208"/>
  <c r="L208" s="1"/>
  <c r="L162" i="22"/>
  <c r="J161"/>
  <c r="L185"/>
  <c r="L195"/>
  <c r="J194"/>
  <c r="L194" s="1"/>
  <c r="L225"/>
  <c r="J224"/>
  <c r="L488"/>
  <c r="J487"/>
  <c r="L487" s="1"/>
  <c r="L422"/>
  <c r="J415"/>
  <c r="L415" s="1"/>
  <c r="N405" i="21"/>
  <c r="L404"/>
  <c r="N404" s="1"/>
  <c r="J591"/>
  <c r="J584" s="1"/>
  <c r="L592"/>
  <c r="N256"/>
  <c r="N229" s="1"/>
  <c r="N228" s="1"/>
  <c r="L229"/>
  <c r="L228" s="1"/>
  <c r="N434"/>
  <c r="N433" s="1"/>
  <c r="N432" s="1"/>
  <c r="N431" s="1"/>
  <c r="L433"/>
  <c r="L432" s="1"/>
  <c r="L431" s="1"/>
  <c r="L267"/>
  <c r="L387"/>
  <c r="N388"/>
  <c r="L12"/>
  <c r="J11"/>
  <c r="L278"/>
  <c r="N278" s="1"/>
  <c r="J277"/>
  <c r="L378"/>
  <c r="N378" s="1"/>
  <c r="J377"/>
  <c r="L311"/>
  <c r="N311" s="1"/>
  <c r="J310"/>
  <c r="L195" i="20"/>
  <c r="J194"/>
  <c r="L194" s="1"/>
  <c r="L488"/>
  <c r="J487"/>
  <c r="L487" s="1"/>
  <c r="L23"/>
  <c r="J22"/>
  <c r="L22" s="1"/>
  <c r="L185"/>
  <c r="J184"/>
  <c r="L184" s="1"/>
  <c r="J277"/>
  <c r="L278"/>
  <c r="L277" s="1"/>
  <c r="L367"/>
  <c r="J366"/>
  <c r="L395"/>
  <c r="J394"/>
  <c r="L161"/>
  <c r="J160"/>
  <c r="L160" s="1"/>
  <c r="L225"/>
  <c r="J224"/>
  <c r="L269"/>
  <c r="J251"/>
  <c r="L251" s="1"/>
  <c r="L460"/>
  <c r="J422"/>
  <c r="L224" i="22" l="1"/>
  <c r="J223"/>
  <c r="L223" s="1"/>
  <c r="L161"/>
  <c r="J160"/>
  <c r="J184"/>
  <c r="L184" s="1"/>
  <c r="L591" i="21"/>
  <c r="N592"/>
  <c r="N12"/>
  <c r="N11" s="1"/>
  <c r="L11"/>
  <c r="N387"/>
  <c r="N386" s="1"/>
  <c r="L386"/>
  <c r="L310"/>
  <c r="L377"/>
  <c r="N377" s="1"/>
  <c r="J358"/>
  <c r="L358" s="1"/>
  <c r="N358" s="1"/>
  <c r="L277"/>
  <c r="N277" s="1"/>
  <c r="J276"/>
  <c r="N267"/>
  <c r="L422" i="20"/>
  <c r="J415"/>
  <c r="L415" s="1"/>
  <c r="L224"/>
  <c r="J223"/>
  <c r="L223" s="1"/>
  <c r="L394"/>
  <c r="J393"/>
  <c r="L393" s="1"/>
  <c r="L366"/>
  <c r="J365"/>
  <c r="L365" s="1"/>
  <c r="L9" l="1"/>
  <c r="L8" s="1"/>
  <c r="L160" i="22"/>
  <c r="L9" s="1"/>
  <c r="L8" s="1"/>
  <c r="J9"/>
  <c r="J8" s="1"/>
  <c r="N591" i="21"/>
  <c r="N584" s="1"/>
  <c r="L584"/>
  <c r="N310"/>
  <c r="N309" s="1"/>
  <c r="L309"/>
  <c r="L276"/>
  <c r="J266"/>
  <c r="J309"/>
  <c r="J9" i="20"/>
  <c r="J8" s="1"/>
  <c r="N276" i="21" l="1"/>
  <c r="N266" s="1"/>
  <c r="N10" s="1"/>
  <c r="N9" s="1"/>
  <c r="L266"/>
  <c r="L10" s="1"/>
  <c r="L9" s="1"/>
  <c r="J10"/>
  <c r="J9" s="1"/>
  <c r="D31" i="19" l="1"/>
  <c r="M341" i="12"/>
  <c r="M340" s="1"/>
  <c r="M339" s="1"/>
  <c r="M338" s="1"/>
  <c r="M337" s="1"/>
  <c r="M336" s="1"/>
  <c r="M335" s="1"/>
  <c r="M334" s="1"/>
  <c r="M333" s="1"/>
  <c r="M309" s="1"/>
  <c r="L341"/>
  <c r="N343"/>
  <c r="N341" s="1"/>
  <c r="D55" i="19"/>
  <c r="D51"/>
  <c r="D49"/>
  <c r="D45"/>
  <c r="D43"/>
  <c r="D41"/>
  <c r="D39"/>
  <c r="D35"/>
  <c r="D33"/>
  <c r="D29"/>
  <c r="D27"/>
  <c r="D25"/>
  <c r="D23"/>
  <c r="D18"/>
  <c r="D14"/>
  <c r="D9"/>
  <c r="D8" s="1"/>
  <c r="D22" l="1"/>
  <c r="D11"/>
  <c r="D7" s="1"/>
  <c r="E84" i="18"/>
  <c r="D84"/>
  <c r="E82"/>
  <c r="D82"/>
  <c r="E80"/>
  <c r="D80"/>
  <c r="E79"/>
  <c r="D79"/>
  <c r="E78"/>
  <c r="D78"/>
  <c r="E76"/>
  <c r="D76"/>
  <c r="E74"/>
  <c r="D74"/>
  <c r="E72"/>
  <c r="D72"/>
  <c r="E70"/>
  <c r="D70"/>
  <c r="E68"/>
  <c r="D68"/>
  <c r="E66"/>
  <c r="D66"/>
  <c r="E65"/>
  <c r="D65"/>
  <c r="E63"/>
  <c r="D63"/>
  <c r="E62"/>
  <c r="D62"/>
  <c r="E61"/>
  <c r="E59"/>
  <c r="D59"/>
  <c r="E58"/>
  <c r="D58"/>
  <c r="E56"/>
  <c r="D56"/>
  <c r="E53"/>
  <c r="D53"/>
  <c r="E52"/>
  <c r="D52"/>
  <c r="E50"/>
  <c r="D50"/>
  <c r="E49"/>
  <c r="D49"/>
  <c r="E48"/>
  <c r="D48"/>
  <c r="E45"/>
  <c r="D45"/>
  <c r="E44"/>
  <c r="D44"/>
  <c r="E43"/>
  <c r="D43"/>
  <c r="E41"/>
  <c r="D41"/>
  <c r="E40"/>
  <c r="D40"/>
  <c r="E37"/>
  <c r="D37"/>
  <c r="E36"/>
  <c r="D36"/>
  <c r="E33"/>
  <c r="D33"/>
  <c r="E32"/>
  <c r="D32"/>
  <c r="E31"/>
  <c r="D31"/>
  <c r="E29"/>
  <c r="D29"/>
  <c r="E28"/>
  <c r="D28"/>
  <c r="E27"/>
  <c r="D27"/>
  <c r="E24"/>
  <c r="D24"/>
  <c r="E23"/>
  <c r="D23"/>
  <c r="E22"/>
  <c r="D22"/>
  <c r="E20"/>
  <c r="D20"/>
  <c r="E16"/>
  <c r="D16"/>
  <c r="E15"/>
  <c r="D15"/>
  <c r="E14"/>
  <c r="D14"/>
  <c r="E10"/>
  <c r="D10"/>
  <c r="E9"/>
  <c r="D9"/>
  <c r="E8"/>
  <c r="D8"/>
  <c r="E7"/>
  <c r="D61" l="1"/>
  <c r="D7" s="1"/>
  <c r="M639" i="12"/>
  <c r="M638" s="1"/>
  <c r="M637" s="1"/>
  <c r="M636" s="1"/>
  <c r="M642"/>
  <c r="M641" s="1"/>
  <c r="L642"/>
  <c r="L641" s="1"/>
  <c r="N643"/>
  <c r="N642" s="1"/>
  <c r="N641" s="1"/>
  <c r="M635" l="1"/>
  <c r="M634" s="1"/>
  <c r="M80"/>
  <c r="M76" s="1"/>
  <c r="M75" s="1"/>
  <c r="M74" s="1"/>
  <c r="M54" s="1"/>
  <c r="M53" s="1"/>
  <c r="M52" s="1"/>
  <c r="M51" s="1"/>
  <c r="N511"/>
  <c r="N512"/>
  <c r="N513"/>
  <c r="N514"/>
  <c r="N515"/>
  <c r="N516"/>
  <c r="N510"/>
  <c r="D81" i="17"/>
  <c r="D79"/>
  <c r="D77"/>
  <c r="D76" s="1"/>
  <c r="D75" s="1"/>
  <c r="D73"/>
  <c r="D71"/>
  <c r="D69"/>
  <c r="D67"/>
  <c r="D65"/>
  <c r="D62"/>
  <c r="D61" s="1"/>
  <c r="D58"/>
  <c r="D57" s="1"/>
  <c r="D55"/>
  <c r="D53"/>
  <c r="D52" s="1"/>
  <c r="D51" s="1"/>
  <c r="D49"/>
  <c r="D48" s="1"/>
  <c r="D47" s="1"/>
  <c r="D44"/>
  <c r="D43" s="1"/>
  <c r="D42" s="1"/>
  <c r="D40"/>
  <c r="D39" s="1"/>
  <c r="D36"/>
  <c r="D33"/>
  <c r="D32"/>
  <c r="D31" s="1"/>
  <c r="D29"/>
  <c r="D28" s="1"/>
  <c r="D24"/>
  <c r="D23" s="1"/>
  <c r="D22" s="1"/>
  <c r="D20"/>
  <c r="D16"/>
  <c r="D15" s="1"/>
  <c r="D14" s="1"/>
  <c r="D10"/>
  <c r="D9" s="1"/>
  <c r="D8" s="1"/>
  <c r="D64" l="1"/>
  <c r="D60"/>
  <c r="D27"/>
  <c r="D7"/>
  <c r="C22" i="16" l="1"/>
  <c r="C15"/>
  <c r="N576" i="12" l="1"/>
  <c r="N577"/>
  <c r="N578"/>
  <c r="N575"/>
  <c r="N541"/>
  <c r="N542"/>
  <c r="N540"/>
  <c r="N248"/>
  <c r="M247"/>
  <c r="M246" s="1"/>
  <c r="N247"/>
  <c r="N246" s="1"/>
  <c r="L247"/>
  <c r="L246" s="1"/>
  <c r="N250"/>
  <c r="M249"/>
  <c r="N249"/>
  <c r="L249"/>
  <c r="N253"/>
  <c r="M252"/>
  <c r="M251" s="1"/>
  <c r="N252"/>
  <c r="N251" s="1"/>
  <c r="L252"/>
  <c r="L251" s="1"/>
  <c r="N255"/>
  <c r="M254"/>
  <c r="N254"/>
  <c r="L254"/>
  <c r="M240"/>
  <c r="M238" s="1"/>
  <c r="M234" s="1"/>
  <c r="M233" s="1"/>
  <c r="L240"/>
  <c r="N241"/>
  <c r="N240" s="1"/>
  <c r="N701"/>
  <c r="N702"/>
  <c r="N703"/>
  <c r="N704"/>
  <c r="N705"/>
  <c r="N700"/>
  <c r="N699" s="1"/>
  <c r="N698" s="1"/>
  <c r="M699"/>
  <c r="M698" s="1"/>
  <c r="M691" s="1"/>
  <c r="M690" s="1"/>
  <c r="M689" s="1"/>
  <c r="M683" s="1"/>
  <c r="M682" s="1"/>
  <c r="M681" s="1"/>
  <c r="M680" s="1"/>
  <c r="M679" s="1"/>
  <c r="L699"/>
  <c r="L698" s="1"/>
  <c r="M433"/>
  <c r="M42"/>
  <c r="M41" s="1"/>
  <c r="L42"/>
  <c r="L41" s="1"/>
  <c r="N669"/>
  <c r="N668"/>
  <c r="M667"/>
  <c r="M666" s="1"/>
  <c r="M658" s="1"/>
  <c r="M657" s="1"/>
  <c r="M656" s="1"/>
  <c r="M655" s="1"/>
  <c r="M654" s="1"/>
  <c r="M653" s="1"/>
  <c r="M652" s="1"/>
  <c r="M584" s="1"/>
  <c r="L667"/>
  <c r="L666" s="1"/>
  <c r="M574"/>
  <c r="M573" s="1"/>
  <c r="M567" s="1"/>
  <c r="M566" s="1"/>
  <c r="M565" s="1"/>
  <c r="M559" s="1"/>
  <c r="M558" s="1"/>
  <c r="M557" s="1"/>
  <c r="M556" s="1"/>
  <c r="M555" s="1"/>
  <c r="N574"/>
  <c r="N573" s="1"/>
  <c r="L573"/>
  <c r="L574"/>
  <c r="M539"/>
  <c r="M538" s="1"/>
  <c r="M535" s="1"/>
  <c r="M534" s="1"/>
  <c r="M533" s="1"/>
  <c r="M527" s="1"/>
  <c r="M526" s="1"/>
  <c r="M525" s="1"/>
  <c r="M524" s="1"/>
  <c r="M523" s="1"/>
  <c r="N539"/>
  <c r="N538" s="1"/>
  <c r="L539"/>
  <c r="L538" s="1"/>
  <c r="N304"/>
  <c r="M302"/>
  <c r="M301" s="1"/>
  <c r="M297" s="1"/>
  <c r="M296" s="1"/>
  <c r="M295" s="1"/>
  <c r="M294" s="1"/>
  <c r="M293" s="1"/>
  <c r="M292" s="1"/>
  <c r="M291" s="1"/>
  <c r="M266" s="1"/>
  <c r="N302"/>
  <c r="N301" s="1"/>
  <c r="N297" s="1"/>
  <c r="N296" s="1"/>
  <c r="N295" s="1"/>
  <c r="L302"/>
  <c r="L301" s="1"/>
  <c r="L297" s="1"/>
  <c r="L296" s="1"/>
  <c r="L295" s="1"/>
  <c r="N205"/>
  <c r="N206"/>
  <c r="N207"/>
  <c r="N208"/>
  <c r="N209"/>
  <c r="N210"/>
  <c r="N204"/>
  <c r="M203"/>
  <c r="M202" s="1"/>
  <c r="L203"/>
  <c r="L202" s="1"/>
  <c r="N44"/>
  <c r="N45"/>
  <c r="N46"/>
  <c r="N43"/>
  <c r="M449"/>
  <c r="M448" s="1"/>
  <c r="M445" s="1"/>
  <c r="M444" s="1"/>
  <c r="M443" s="1"/>
  <c r="M442" s="1"/>
  <c r="L449"/>
  <c r="N454"/>
  <c r="N455"/>
  <c r="N456"/>
  <c r="N453"/>
  <c r="M178"/>
  <c r="M166" s="1"/>
  <c r="L178"/>
  <c r="N180"/>
  <c r="N181"/>
  <c r="N182"/>
  <c r="N183"/>
  <c r="N179"/>
  <c r="N178" s="1"/>
  <c r="N65"/>
  <c r="L63"/>
  <c r="N245" l="1"/>
  <c r="N244" s="1"/>
  <c r="L245"/>
  <c r="L244" s="1"/>
  <c r="M245"/>
  <c r="M244" s="1"/>
  <c r="N449"/>
  <c r="N448" s="1"/>
  <c r="N42"/>
  <c r="N41" s="1"/>
  <c r="N203"/>
  <c r="N202" s="1"/>
  <c r="M232"/>
  <c r="M231"/>
  <c r="M230" s="1"/>
  <c r="M229" s="1"/>
  <c r="M228" s="1"/>
  <c r="M37"/>
  <c r="M36" s="1"/>
  <c r="M35" s="1"/>
  <c r="M26" s="1"/>
  <c r="M25" s="1"/>
  <c r="M24" s="1"/>
  <c r="M23" s="1"/>
  <c r="N667"/>
  <c r="N666" s="1"/>
  <c r="N193"/>
  <c r="M191"/>
  <c r="M184" s="1"/>
  <c r="M157" s="1"/>
  <c r="M150" s="1"/>
  <c r="M149" s="1"/>
  <c r="M148" s="1"/>
  <c r="M147" s="1"/>
  <c r="M146" s="1"/>
  <c r="M145" s="1"/>
  <c r="N191"/>
  <c r="L191"/>
  <c r="M509"/>
  <c r="M508" s="1"/>
  <c r="M507" s="1"/>
  <c r="M506" s="1"/>
  <c r="M505" s="1"/>
  <c r="M504" s="1"/>
  <c r="M441" s="1"/>
  <c r="M432" s="1"/>
  <c r="M431" s="1"/>
  <c r="M386" s="1"/>
  <c r="L509"/>
  <c r="N509"/>
  <c r="N508" s="1"/>
  <c r="F5" i="15" l="1"/>
  <c r="F6"/>
  <c r="F7"/>
  <c r="F8"/>
  <c r="F9"/>
  <c r="F10"/>
  <c r="F11"/>
  <c r="F12"/>
  <c r="F13"/>
  <c r="F14"/>
  <c r="F4"/>
  <c r="E15"/>
  <c r="D15"/>
  <c r="F19" l="1"/>
  <c r="F18"/>
  <c r="F15"/>
  <c r="L104" i="12" l="1"/>
  <c r="L95"/>
  <c r="N99"/>
  <c r="L84"/>
  <c r="F40" i="2" l="1"/>
  <c r="F45"/>
  <c r="F47"/>
  <c r="G41"/>
  <c r="M143" i="12"/>
  <c r="M142" s="1"/>
  <c r="M141" s="1"/>
  <c r="L143"/>
  <c r="C69" i="14"/>
  <c r="N97" i="12"/>
  <c r="N98"/>
  <c r="N96"/>
  <c r="N33"/>
  <c r="N34"/>
  <c r="N32"/>
  <c r="F39" i="2" l="1"/>
  <c r="M135" i="12"/>
  <c r="M134" s="1"/>
  <c r="M133" s="1"/>
  <c r="M132" s="1"/>
  <c r="M131" s="1"/>
  <c r="M11" l="1"/>
  <c r="M10" s="1"/>
  <c r="M9" s="1"/>
  <c r="N87"/>
  <c r="N144"/>
  <c r="N143" s="1"/>
  <c r="N142" s="1"/>
  <c r="N141" s="1"/>
  <c r="N462"/>
  <c r="N633"/>
  <c r="L726"/>
  <c r="N726" s="1"/>
  <c r="J725"/>
  <c r="L725" s="1"/>
  <c r="N725" s="1"/>
  <c r="L722"/>
  <c r="N722" s="1"/>
  <c r="J721"/>
  <c r="L721" s="1"/>
  <c r="N721" s="1"/>
  <c r="L713"/>
  <c r="N713" s="1"/>
  <c r="J712"/>
  <c r="L712" s="1"/>
  <c r="N712" s="1"/>
  <c r="J698"/>
  <c r="L697"/>
  <c r="L696" s="1"/>
  <c r="N696" s="1"/>
  <c r="K696"/>
  <c r="J696"/>
  <c r="L693"/>
  <c r="N693" s="1"/>
  <c r="K692"/>
  <c r="J692"/>
  <c r="L688"/>
  <c r="N688" s="1"/>
  <c r="J687"/>
  <c r="L687" s="1"/>
  <c r="N687" s="1"/>
  <c r="L674"/>
  <c r="N674" s="1"/>
  <c r="J673"/>
  <c r="L673" s="1"/>
  <c r="N673" s="1"/>
  <c r="J666"/>
  <c r="L663"/>
  <c r="N663" s="1"/>
  <c r="J662"/>
  <c r="L662" s="1"/>
  <c r="N662" s="1"/>
  <c r="L660"/>
  <c r="N660" s="1"/>
  <c r="J659"/>
  <c r="L659" s="1"/>
  <c r="L651"/>
  <c r="N651" s="1"/>
  <c r="J650"/>
  <c r="L650" s="1"/>
  <c r="N650" s="1"/>
  <c r="L640"/>
  <c r="J639"/>
  <c r="L632"/>
  <c r="L631" s="1"/>
  <c r="L630" s="1"/>
  <c r="L629" s="1"/>
  <c r="L628" s="1"/>
  <c r="K632"/>
  <c r="K631" s="1"/>
  <c r="K630" s="1"/>
  <c r="K629" s="1"/>
  <c r="K628" s="1"/>
  <c r="K627" s="1"/>
  <c r="K591" s="1"/>
  <c r="K584" s="1"/>
  <c r="J632"/>
  <c r="J631"/>
  <c r="J630" s="1"/>
  <c r="J629" s="1"/>
  <c r="J628" s="1"/>
  <c r="L625"/>
  <c r="N625" s="1"/>
  <c r="L624"/>
  <c r="N624" s="1"/>
  <c r="J624"/>
  <c r="L623"/>
  <c r="N623" s="1"/>
  <c r="J622"/>
  <c r="L622" s="1"/>
  <c r="N622" s="1"/>
  <c r="J621"/>
  <c r="L621" s="1"/>
  <c r="N621" s="1"/>
  <c r="L616"/>
  <c r="N616" s="1"/>
  <c r="L615"/>
  <c r="N615" s="1"/>
  <c r="J615"/>
  <c r="L614"/>
  <c r="N614" s="1"/>
  <c r="J614"/>
  <c r="L613"/>
  <c r="N613" s="1"/>
  <c r="J613"/>
  <c r="L612"/>
  <c r="N612" s="1"/>
  <c r="J612"/>
  <c r="L608"/>
  <c r="N608" s="1"/>
  <c r="J607"/>
  <c r="L607" s="1"/>
  <c r="N607" s="1"/>
  <c r="L604"/>
  <c r="N604" s="1"/>
  <c r="J603"/>
  <c r="L603" s="1"/>
  <c r="N603" s="1"/>
  <c r="L597"/>
  <c r="N597" s="1"/>
  <c r="J596"/>
  <c r="L596" s="1"/>
  <c r="N596" s="1"/>
  <c r="L590"/>
  <c r="N590" s="1"/>
  <c r="J589"/>
  <c r="L589" s="1"/>
  <c r="N589" s="1"/>
  <c r="J588"/>
  <c r="L588" s="1"/>
  <c r="N588" s="1"/>
  <c r="L583"/>
  <c r="N583" s="1"/>
  <c r="L582"/>
  <c r="N582" s="1"/>
  <c r="J581"/>
  <c r="L581" s="1"/>
  <c r="N581" s="1"/>
  <c r="J580"/>
  <c r="L580" s="1"/>
  <c r="N580" s="1"/>
  <c r="J573"/>
  <c r="L569"/>
  <c r="N569" s="1"/>
  <c r="K568"/>
  <c r="J568"/>
  <c r="K567"/>
  <c r="K566" s="1"/>
  <c r="K565" s="1"/>
  <c r="K559" s="1"/>
  <c r="K558" s="1"/>
  <c r="K557" s="1"/>
  <c r="K556" s="1"/>
  <c r="K555" s="1"/>
  <c r="L564"/>
  <c r="N564" s="1"/>
  <c r="J563"/>
  <c r="L563" s="1"/>
  <c r="L554"/>
  <c r="N554" s="1"/>
  <c r="J553"/>
  <c r="L553" s="1"/>
  <c r="N553" s="1"/>
  <c r="L547"/>
  <c r="N547" s="1"/>
  <c r="L546"/>
  <c r="N546" s="1"/>
  <c r="J545"/>
  <c r="L545" s="1"/>
  <c r="N545" s="1"/>
  <c r="J538"/>
  <c r="L537"/>
  <c r="N537" s="1"/>
  <c r="J536"/>
  <c r="L536" s="1"/>
  <c r="L532"/>
  <c r="N532" s="1"/>
  <c r="J531"/>
  <c r="L531" s="1"/>
  <c r="N531" s="1"/>
  <c r="L522"/>
  <c r="N522" s="1"/>
  <c r="L521"/>
  <c r="N521" s="1"/>
  <c r="K520"/>
  <c r="J520"/>
  <c r="L518"/>
  <c r="N518" s="1"/>
  <c r="K517"/>
  <c r="J517"/>
  <c r="K508"/>
  <c r="J508"/>
  <c r="L495"/>
  <c r="N495" s="1"/>
  <c r="L494"/>
  <c r="N494" s="1"/>
  <c r="J493"/>
  <c r="L493" s="1"/>
  <c r="N493" s="1"/>
  <c r="L487"/>
  <c r="N487" s="1"/>
  <c r="J486"/>
  <c r="L486" s="1"/>
  <c r="N486" s="1"/>
  <c r="L485"/>
  <c r="K484"/>
  <c r="K483" s="1"/>
  <c r="K482" s="1"/>
  <c r="K481" s="1"/>
  <c r="K480" s="1"/>
  <c r="J484"/>
  <c r="L478"/>
  <c r="K477"/>
  <c r="J477"/>
  <c r="L474"/>
  <c r="K473"/>
  <c r="J473"/>
  <c r="L471"/>
  <c r="K470"/>
  <c r="J470"/>
  <c r="J469" s="1"/>
  <c r="J468" s="1"/>
  <c r="J467" s="1"/>
  <c r="J466" s="1"/>
  <c r="L464"/>
  <c r="K463"/>
  <c r="K460" s="1"/>
  <c r="K459" s="1"/>
  <c r="K458" s="1"/>
  <c r="K457" s="1"/>
  <c r="J463"/>
  <c r="L461"/>
  <c r="K461"/>
  <c r="J461"/>
  <c r="L452"/>
  <c r="N452" s="1"/>
  <c r="L451"/>
  <c r="N451" s="1"/>
  <c r="J450"/>
  <c r="L450" s="1"/>
  <c r="N450" s="1"/>
  <c r="K448"/>
  <c r="J448"/>
  <c r="L447"/>
  <c r="N447" s="1"/>
  <c r="K446"/>
  <c r="J446"/>
  <c r="L440"/>
  <c r="N440" s="1"/>
  <c r="J439"/>
  <c r="L439" s="1"/>
  <c r="N439" s="1"/>
  <c r="L430"/>
  <c r="N430" s="1"/>
  <c r="J429"/>
  <c r="L429" s="1"/>
  <c r="N429" s="1"/>
  <c r="L425"/>
  <c r="K424"/>
  <c r="J424"/>
  <c r="L422"/>
  <c r="N422" s="1"/>
  <c r="J421"/>
  <c r="L421" s="1"/>
  <c r="N421" s="1"/>
  <c r="L420"/>
  <c r="N420" s="1"/>
  <c r="J419"/>
  <c r="L419" s="1"/>
  <c r="N419" s="1"/>
  <c r="L418"/>
  <c r="N418" s="1"/>
  <c r="J417"/>
  <c r="L417" s="1"/>
  <c r="N417" s="1"/>
  <c r="L415"/>
  <c r="N415" s="1"/>
  <c r="L414"/>
  <c r="N414" s="1"/>
  <c r="L413"/>
  <c r="N413" s="1"/>
  <c r="K412"/>
  <c r="J412"/>
  <c r="L410"/>
  <c r="N410" s="1"/>
  <c r="K409"/>
  <c r="J409"/>
  <c r="L403"/>
  <c r="N403" s="1"/>
  <c r="J402"/>
  <c r="L402" s="1"/>
  <c r="N402" s="1"/>
  <c r="L400"/>
  <c r="N400" s="1"/>
  <c r="J399"/>
  <c r="L399" s="1"/>
  <c r="N399" s="1"/>
  <c r="L394"/>
  <c r="K393"/>
  <c r="K392" s="1"/>
  <c r="K391" s="1"/>
  <c r="K390" s="1"/>
  <c r="K389" s="1"/>
  <c r="K388" s="1"/>
  <c r="J393"/>
  <c r="J392" s="1"/>
  <c r="J391" s="1"/>
  <c r="J390" s="1"/>
  <c r="J389" s="1"/>
  <c r="L385"/>
  <c r="N385" s="1"/>
  <c r="J384"/>
  <c r="L384" s="1"/>
  <c r="N384" s="1"/>
  <c r="L376"/>
  <c r="N376" s="1"/>
  <c r="J375"/>
  <c r="L375" s="1"/>
  <c r="N375" s="1"/>
  <c r="L371"/>
  <c r="N371" s="1"/>
  <c r="L370"/>
  <c r="N370" s="1"/>
  <c r="J369"/>
  <c r="L369" s="1"/>
  <c r="N369" s="1"/>
  <c r="L364"/>
  <c r="N364" s="1"/>
  <c r="J363"/>
  <c r="L363" s="1"/>
  <c r="N363" s="1"/>
  <c r="L356"/>
  <c r="N356" s="1"/>
  <c r="J355"/>
  <c r="L355" s="1"/>
  <c r="N355" s="1"/>
  <c r="L354"/>
  <c r="N354" s="1"/>
  <c r="J353"/>
  <c r="L353" s="1"/>
  <c r="N353" s="1"/>
  <c r="L352"/>
  <c r="N352" s="1"/>
  <c r="J351"/>
  <c r="L351" s="1"/>
  <c r="N351" s="1"/>
  <c r="L344"/>
  <c r="K340"/>
  <c r="J340"/>
  <c r="J339" s="1"/>
  <c r="J338" s="1"/>
  <c r="J337" s="1"/>
  <c r="J336" s="1"/>
  <c r="J335" s="1"/>
  <c r="J334" s="1"/>
  <c r="J333" s="1"/>
  <c r="K339"/>
  <c r="K338" s="1"/>
  <c r="K337" s="1"/>
  <c r="K336" s="1"/>
  <c r="K335" s="1"/>
  <c r="K334" s="1"/>
  <c r="K333" s="1"/>
  <c r="K309" s="1"/>
  <c r="L331"/>
  <c r="N331" s="1"/>
  <c r="J330"/>
  <c r="L330" s="1"/>
  <c r="N330" s="1"/>
  <c r="L324"/>
  <c r="N324" s="1"/>
  <c r="J323"/>
  <c r="L323" s="1"/>
  <c r="N323" s="1"/>
  <c r="L318"/>
  <c r="N318" s="1"/>
  <c r="J317"/>
  <c r="L317" s="1"/>
  <c r="N317" s="1"/>
  <c r="L308"/>
  <c r="N308" s="1"/>
  <c r="J307"/>
  <c r="L307" s="1"/>
  <c r="N307" s="1"/>
  <c r="J301"/>
  <c r="L300"/>
  <c r="M300" s="1"/>
  <c r="N300" s="1"/>
  <c r="J299"/>
  <c r="L299" s="1"/>
  <c r="M299" s="1"/>
  <c r="N299" s="1"/>
  <c r="L289"/>
  <c r="N289" s="1"/>
  <c r="J288"/>
  <c r="L288" s="1"/>
  <c r="N288" s="1"/>
  <c r="L287"/>
  <c r="N287" s="1"/>
  <c r="J286"/>
  <c r="L286" s="1"/>
  <c r="N286" s="1"/>
  <c r="L285"/>
  <c r="N285" s="1"/>
  <c r="J284"/>
  <c r="L284" s="1"/>
  <c r="N284" s="1"/>
  <c r="L275"/>
  <c r="N275" s="1"/>
  <c r="J274"/>
  <c r="L274" s="1"/>
  <c r="N274" s="1"/>
  <c r="L265"/>
  <c r="N265" s="1"/>
  <c r="K264"/>
  <c r="J264"/>
  <c r="L263"/>
  <c r="N263" s="1"/>
  <c r="L262"/>
  <c r="K261"/>
  <c r="K260" s="1"/>
  <c r="K259" s="1"/>
  <c r="K258" s="1"/>
  <c r="K257" s="1"/>
  <c r="K256" s="1"/>
  <c r="J261"/>
  <c r="J260" s="1"/>
  <c r="J259" s="1"/>
  <c r="J258" s="1"/>
  <c r="J257" s="1"/>
  <c r="J256" s="1"/>
  <c r="L243"/>
  <c r="N243" s="1"/>
  <c r="K242"/>
  <c r="J242"/>
  <c r="L239"/>
  <c r="J238"/>
  <c r="L237"/>
  <c r="N237" s="1"/>
  <c r="L236"/>
  <c r="N236" s="1"/>
  <c r="K235"/>
  <c r="J235"/>
  <c r="J234" s="1"/>
  <c r="J233" s="1"/>
  <c r="J232" s="1"/>
  <c r="J231" s="1"/>
  <c r="J230" s="1"/>
  <c r="L226"/>
  <c r="N226" s="1"/>
  <c r="J225"/>
  <c r="L225" s="1"/>
  <c r="N225" s="1"/>
  <c r="L220"/>
  <c r="N220" s="1"/>
  <c r="J219"/>
  <c r="L219" s="1"/>
  <c r="N219" s="1"/>
  <c r="L218"/>
  <c r="K217"/>
  <c r="J217"/>
  <c r="K216"/>
  <c r="K215" s="1"/>
  <c r="L214"/>
  <c r="N214" s="1"/>
  <c r="J213"/>
  <c r="L213" s="1"/>
  <c r="N213" s="1"/>
  <c r="J202"/>
  <c r="L201"/>
  <c r="N201" s="1"/>
  <c r="J200"/>
  <c r="L200" s="1"/>
  <c r="N200" s="1"/>
  <c r="L185"/>
  <c r="K184"/>
  <c r="J184"/>
  <c r="L169"/>
  <c r="N169" s="1"/>
  <c r="L168"/>
  <c r="N168" s="1"/>
  <c r="J167"/>
  <c r="L167" s="1"/>
  <c r="K166"/>
  <c r="J166"/>
  <c r="L165"/>
  <c r="N165" s="1"/>
  <c r="L164"/>
  <c r="N164" s="1"/>
  <c r="L163"/>
  <c r="N163" s="1"/>
  <c r="L162"/>
  <c r="K161"/>
  <c r="J161"/>
  <c r="L159"/>
  <c r="N159" s="1"/>
  <c r="J158"/>
  <c r="L158" s="1"/>
  <c r="N158" s="1"/>
  <c r="K157"/>
  <c r="K150" s="1"/>
  <c r="K149" s="1"/>
  <c r="J157"/>
  <c r="L156"/>
  <c r="N156" s="1"/>
  <c r="L155"/>
  <c r="N155" s="1"/>
  <c r="J154"/>
  <c r="L154" s="1"/>
  <c r="N154" s="1"/>
  <c r="L152"/>
  <c r="N152" s="1"/>
  <c r="J151"/>
  <c r="L151" s="1"/>
  <c r="N151" s="1"/>
  <c r="L142"/>
  <c r="L141" s="1"/>
  <c r="K143"/>
  <c r="J143"/>
  <c r="K142"/>
  <c r="J142"/>
  <c r="K141"/>
  <c r="J141"/>
  <c r="L140"/>
  <c r="N140" s="1"/>
  <c r="J139"/>
  <c r="L139" s="1"/>
  <c r="N139" s="1"/>
  <c r="L136"/>
  <c r="K135"/>
  <c r="K134" s="1"/>
  <c r="K133" s="1"/>
  <c r="J135"/>
  <c r="J134" s="1"/>
  <c r="J133" s="1"/>
  <c r="L130"/>
  <c r="N130" s="1"/>
  <c r="L129"/>
  <c r="N129" s="1"/>
  <c r="L128"/>
  <c r="N128" s="1"/>
  <c r="J127"/>
  <c r="L127" s="1"/>
  <c r="N127" s="1"/>
  <c r="L125"/>
  <c r="N125" s="1"/>
  <c r="J124"/>
  <c r="L124" s="1"/>
  <c r="N124" s="1"/>
  <c r="L122"/>
  <c r="N122" s="1"/>
  <c r="J121"/>
  <c r="L121" s="1"/>
  <c r="N121" s="1"/>
  <c r="L117"/>
  <c r="N117" s="1"/>
  <c r="L116"/>
  <c r="K115"/>
  <c r="J115"/>
  <c r="L114"/>
  <c r="N114" s="1"/>
  <c r="J113"/>
  <c r="L113" s="1"/>
  <c r="N113" s="1"/>
  <c r="N104"/>
  <c r="L103"/>
  <c r="N103" s="1"/>
  <c r="L102"/>
  <c r="N102" s="1"/>
  <c r="L101"/>
  <c r="K100"/>
  <c r="J100"/>
  <c r="N95"/>
  <c r="L94"/>
  <c r="N94" s="1"/>
  <c r="K93"/>
  <c r="J93"/>
  <c r="L92"/>
  <c r="N92" s="1"/>
  <c r="L91"/>
  <c r="N91" s="1"/>
  <c r="L90"/>
  <c r="N90" s="1"/>
  <c r="L89"/>
  <c r="K88"/>
  <c r="J88"/>
  <c r="J86" s="1"/>
  <c r="N85"/>
  <c r="J84"/>
  <c r="N84" s="1"/>
  <c r="L83"/>
  <c r="K82"/>
  <c r="J82"/>
  <c r="K80"/>
  <c r="J80"/>
  <c r="L79"/>
  <c r="N79" s="1"/>
  <c r="J78"/>
  <c r="L78" s="1"/>
  <c r="L73"/>
  <c r="K72"/>
  <c r="J72"/>
  <c r="L71"/>
  <c r="N71" s="1"/>
  <c r="L70"/>
  <c r="N70" s="1"/>
  <c r="J69"/>
  <c r="L69" s="1"/>
  <c r="N69" s="1"/>
  <c r="L67"/>
  <c r="N67" s="1"/>
  <c r="J66"/>
  <c r="L66" s="1"/>
  <c r="N66" s="1"/>
  <c r="N64"/>
  <c r="J63"/>
  <c r="N63" s="1"/>
  <c r="L62"/>
  <c r="N62" s="1"/>
  <c r="J61"/>
  <c r="L61" s="1"/>
  <c r="N61" s="1"/>
  <c r="L59"/>
  <c r="N59" s="1"/>
  <c r="L58"/>
  <c r="K57"/>
  <c r="J57"/>
  <c r="L50"/>
  <c r="N50" s="1"/>
  <c r="J49"/>
  <c r="L49" s="1"/>
  <c r="N49" s="1"/>
  <c r="J41"/>
  <c r="L39"/>
  <c r="N39" s="1"/>
  <c r="J38"/>
  <c r="L38" s="1"/>
  <c r="L31"/>
  <c r="N31" s="1"/>
  <c r="J30"/>
  <c r="L30" s="1"/>
  <c r="N30" s="1"/>
  <c r="L22"/>
  <c r="N22" s="1"/>
  <c r="J21"/>
  <c r="L21" s="1"/>
  <c r="N21" s="1"/>
  <c r="J20"/>
  <c r="L20" s="1"/>
  <c r="N20" s="1"/>
  <c r="L19"/>
  <c r="N19" s="1"/>
  <c r="J18"/>
  <c r="L18" s="1"/>
  <c r="N18" s="1"/>
  <c r="N640" l="1"/>
  <c r="N639" s="1"/>
  <c r="N638" s="1"/>
  <c r="N637" s="1"/>
  <c r="N636" s="1"/>
  <c r="L639"/>
  <c r="L638" s="1"/>
  <c r="L637" s="1"/>
  <c r="L636" s="1"/>
  <c r="L635" s="1"/>
  <c r="L634" s="1"/>
  <c r="J428"/>
  <c r="L428" s="1"/>
  <c r="N428" s="1"/>
  <c r="N239"/>
  <c r="N238" s="1"/>
  <c r="L238"/>
  <c r="N38"/>
  <c r="N37" s="1"/>
  <c r="N36" s="1"/>
  <c r="N35" s="1"/>
  <c r="L37"/>
  <c r="L36" s="1"/>
  <c r="L35" s="1"/>
  <c r="N659"/>
  <c r="N658" s="1"/>
  <c r="N657" s="1"/>
  <c r="N656" s="1"/>
  <c r="L658"/>
  <c r="L657" s="1"/>
  <c r="L656" s="1"/>
  <c r="N536"/>
  <c r="N535" s="1"/>
  <c r="N534" s="1"/>
  <c r="N533" s="1"/>
  <c r="L535"/>
  <c r="L534" s="1"/>
  <c r="L533" s="1"/>
  <c r="N344"/>
  <c r="N340" s="1"/>
  <c r="N339" s="1"/>
  <c r="N338" s="1"/>
  <c r="N337" s="1"/>
  <c r="N336" s="1"/>
  <c r="N335" s="1"/>
  <c r="N334" s="1"/>
  <c r="N333" s="1"/>
  <c r="L340"/>
  <c r="J691"/>
  <c r="J690" s="1"/>
  <c r="J689" s="1"/>
  <c r="K691"/>
  <c r="K690" s="1"/>
  <c r="K689" s="1"/>
  <c r="K683" s="1"/>
  <c r="K682" s="1"/>
  <c r="K681" s="1"/>
  <c r="K680" s="1"/>
  <c r="K679" s="1"/>
  <c r="J48"/>
  <c r="L48" s="1"/>
  <c r="N48" s="1"/>
  <c r="L93"/>
  <c r="N93" s="1"/>
  <c r="J316"/>
  <c r="L316" s="1"/>
  <c r="N316" s="1"/>
  <c r="J322"/>
  <c r="J362"/>
  <c r="L362" s="1"/>
  <c r="N362" s="1"/>
  <c r="J383"/>
  <c r="L383" s="1"/>
  <c r="N383" s="1"/>
  <c r="K408"/>
  <c r="K407" s="1"/>
  <c r="K406" s="1"/>
  <c r="K405" s="1"/>
  <c r="K404" s="1"/>
  <c r="K387" s="1"/>
  <c r="J298"/>
  <c r="L298" s="1"/>
  <c r="M298" s="1"/>
  <c r="N298" s="1"/>
  <c r="J361"/>
  <c r="J686"/>
  <c r="L686" s="1"/>
  <c r="N686" s="1"/>
  <c r="L692"/>
  <c r="N692" s="1"/>
  <c r="N691" s="1"/>
  <c r="N690" s="1"/>
  <c r="N689" s="1"/>
  <c r="K86"/>
  <c r="J329"/>
  <c r="L329" s="1"/>
  <c r="N329" s="1"/>
  <c r="J427"/>
  <c r="L427" s="1"/>
  <c r="N427" s="1"/>
  <c r="N77"/>
  <c r="K148"/>
  <c r="K147" s="1"/>
  <c r="K146" s="1"/>
  <c r="K145" s="1"/>
  <c r="K76"/>
  <c r="K132"/>
  <c r="K131" s="1"/>
  <c r="J150"/>
  <c r="J149" s="1"/>
  <c r="J212"/>
  <c r="L212" s="1"/>
  <c r="N212" s="1"/>
  <c r="J445"/>
  <c r="J444" s="1"/>
  <c r="J443" s="1"/>
  <c r="J442" s="1"/>
  <c r="K445"/>
  <c r="K444" s="1"/>
  <c r="K443" s="1"/>
  <c r="K442" s="1"/>
  <c r="J507"/>
  <c r="J506" s="1"/>
  <c r="J505" s="1"/>
  <c r="J504" s="1"/>
  <c r="K507"/>
  <c r="K506" s="1"/>
  <c r="K505" s="1"/>
  <c r="K504" s="1"/>
  <c r="J530"/>
  <c r="L530" s="1"/>
  <c r="N530" s="1"/>
  <c r="J579"/>
  <c r="L579" s="1"/>
  <c r="N579" s="1"/>
  <c r="J711"/>
  <c r="L711" s="1"/>
  <c r="N711" s="1"/>
  <c r="J398"/>
  <c r="L398" s="1"/>
  <c r="N398" s="1"/>
  <c r="N73"/>
  <c r="L72"/>
  <c r="K75"/>
  <c r="K74" s="1"/>
  <c r="J37"/>
  <c r="K56"/>
  <c r="K55" s="1"/>
  <c r="K54" s="1"/>
  <c r="K53" s="1"/>
  <c r="K52" s="1"/>
  <c r="K51" s="1"/>
  <c r="J123"/>
  <c r="L123" s="1"/>
  <c r="N123" s="1"/>
  <c r="L235"/>
  <c r="N235" s="1"/>
  <c r="K234"/>
  <c r="K233" s="1"/>
  <c r="K232" s="1"/>
  <c r="K231" s="1"/>
  <c r="K230" s="1"/>
  <c r="J382"/>
  <c r="J401"/>
  <c r="L401" s="1"/>
  <c r="N401" s="1"/>
  <c r="L409"/>
  <c r="N409" s="1"/>
  <c r="L412"/>
  <c r="J416"/>
  <c r="L416" s="1"/>
  <c r="N416" s="1"/>
  <c r="J483"/>
  <c r="J482" s="1"/>
  <c r="J481" s="1"/>
  <c r="J480" s="1"/>
  <c r="J492"/>
  <c r="L492" s="1"/>
  <c r="N492" s="1"/>
  <c r="J544"/>
  <c r="L544" s="1"/>
  <c r="N544" s="1"/>
  <c r="J552"/>
  <c r="L552" s="1"/>
  <c r="N552" s="1"/>
  <c r="J567"/>
  <c r="J566" s="1"/>
  <c r="J565" s="1"/>
  <c r="J661"/>
  <c r="J672"/>
  <c r="J685"/>
  <c r="J710"/>
  <c r="J720"/>
  <c r="J724"/>
  <c r="K229"/>
  <c r="K228" s="1"/>
  <c r="L57"/>
  <c r="N58"/>
  <c r="L82"/>
  <c r="N82" s="1"/>
  <c r="N83"/>
  <c r="L100"/>
  <c r="N100" s="1"/>
  <c r="N101"/>
  <c r="L115"/>
  <c r="N115" s="1"/>
  <c r="N116"/>
  <c r="L135"/>
  <c r="L134" s="1"/>
  <c r="L133" s="1"/>
  <c r="N136"/>
  <c r="N135" s="1"/>
  <c r="N134" s="1"/>
  <c r="N133" s="1"/>
  <c r="L161"/>
  <c r="N161" s="1"/>
  <c r="N162"/>
  <c r="L166"/>
  <c r="N167"/>
  <c r="N166" s="1"/>
  <c r="L184"/>
  <c r="N185"/>
  <c r="N184" s="1"/>
  <c r="L217"/>
  <c r="N218"/>
  <c r="L261"/>
  <c r="N262"/>
  <c r="N461"/>
  <c r="L473"/>
  <c r="N473" s="1"/>
  <c r="N474"/>
  <c r="J17"/>
  <c r="J29"/>
  <c r="J36"/>
  <c r="J47"/>
  <c r="L47" s="1"/>
  <c r="N47" s="1"/>
  <c r="J60"/>
  <c r="N72"/>
  <c r="J76"/>
  <c r="J75" s="1"/>
  <c r="J74" s="1"/>
  <c r="J120"/>
  <c r="J126"/>
  <c r="L126" s="1"/>
  <c r="N126" s="1"/>
  <c r="J138"/>
  <c r="J153"/>
  <c r="L153" s="1"/>
  <c r="N153" s="1"/>
  <c r="J211"/>
  <c r="J216"/>
  <c r="J215" s="1"/>
  <c r="J224"/>
  <c r="L242"/>
  <c r="N242" s="1"/>
  <c r="L264"/>
  <c r="N264" s="1"/>
  <c r="J297"/>
  <c r="J306"/>
  <c r="J315"/>
  <c r="J328"/>
  <c r="J368"/>
  <c r="J374"/>
  <c r="J438"/>
  <c r="L446"/>
  <c r="L448"/>
  <c r="J460"/>
  <c r="J459" s="1"/>
  <c r="J458" s="1"/>
  <c r="J457" s="1"/>
  <c r="K469"/>
  <c r="K468" s="1"/>
  <c r="K467" s="1"/>
  <c r="K466" s="1"/>
  <c r="J491"/>
  <c r="L508"/>
  <c r="L517"/>
  <c r="N517" s="1"/>
  <c r="L520"/>
  <c r="N520" s="1"/>
  <c r="J535"/>
  <c r="J551"/>
  <c r="J562"/>
  <c r="J561" s="1"/>
  <c r="J560" s="1"/>
  <c r="L568"/>
  <c r="J587"/>
  <c r="J595"/>
  <c r="J620"/>
  <c r="N78"/>
  <c r="L80"/>
  <c r="N81"/>
  <c r="N80" s="1"/>
  <c r="L88"/>
  <c r="N89"/>
  <c r="L393"/>
  <c r="N394"/>
  <c r="N412"/>
  <c r="L424"/>
  <c r="N424" s="1"/>
  <c r="N425"/>
  <c r="L463"/>
  <c r="N463" s="1"/>
  <c r="N464"/>
  <c r="L470"/>
  <c r="N470" s="1"/>
  <c r="N471"/>
  <c r="L477"/>
  <c r="N477" s="1"/>
  <c r="N478"/>
  <c r="L484"/>
  <c r="N485"/>
  <c r="L562"/>
  <c r="N563"/>
  <c r="K11"/>
  <c r="J229"/>
  <c r="J228" s="1"/>
  <c r="L339"/>
  <c r="L338" s="1"/>
  <c r="L337" s="1"/>
  <c r="L336" s="1"/>
  <c r="L335" s="1"/>
  <c r="L334" s="1"/>
  <c r="L333" s="1"/>
  <c r="J408"/>
  <c r="J407" s="1"/>
  <c r="J406" s="1"/>
  <c r="J405" s="1"/>
  <c r="J404" s="1"/>
  <c r="K441"/>
  <c r="K432" s="1"/>
  <c r="K431" s="1"/>
  <c r="J638"/>
  <c r="J649"/>
  <c r="N697"/>
  <c r="N632"/>
  <c r="N630"/>
  <c r="N628"/>
  <c r="N631"/>
  <c r="N629"/>
  <c r="L469"/>
  <c r="L691"/>
  <c r="J273"/>
  <c r="J283"/>
  <c r="J397"/>
  <c r="J602"/>
  <c r="L157" l="1"/>
  <c r="J559"/>
  <c r="J558" s="1"/>
  <c r="J557" s="1"/>
  <c r="J556" s="1"/>
  <c r="J555" s="1"/>
  <c r="J543"/>
  <c r="L543" s="1"/>
  <c r="N543" s="1"/>
  <c r="J529"/>
  <c r="N76"/>
  <c r="N234"/>
  <c r="N233" s="1"/>
  <c r="N507"/>
  <c r="N506" s="1"/>
  <c r="N505" s="1"/>
  <c r="N504" s="1"/>
  <c r="N157"/>
  <c r="N150" s="1"/>
  <c r="N149" s="1"/>
  <c r="K386"/>
  <c r="L322"/>
  <c r="N322" s="1"/>
  <c r="J321"/>
  <c r="L361"/>
  <c r="N361" s="1"/>
  <c r="J360"/>
  <c r="L360" s="1"/>
  <c r="N360" s="1"/>
  <c r="L76"/>
  <c r="L724"/>
  <c r="N724" s="1"/>
  <c r="J723"/>
  <c r="L723" s="1"/>
  <c r="N723" s="1"/>
  <c r="L710"/>
  <c r="N710" s="1"/>
  <c r="J709"/>
  <c r="L672"/>
  <c r="N672" s="1"/>
  <c r="J671"/>
  <c r="L382"/>
  <c r="N382" s="1"/>
  <c r="J381"/>
  <c r="L720"/>
  <c r="N720" s="1"/>
  <c r="J719"/>
  <c r="L685"/>
  <c r="N685" s="1"/>
  <c r="J684"/>
  <c r="J683" s="1"/>
  <c r="J682" s="1"/>
  <c r="J681" s="1"/>
  <c r="J680" s="1"/>
  <c r="J679" s="1"/>
  <c r="L661"/>
  <c r="N661" s="1"/>
  <c r="J658"/>
  <c r="L529"/>
  <c r="N529" s="1"/>
  <c r="J528"/>
  <c r="L528" s="1"/>
  <c r="L468"/>
  <c r="N469"/>
  <c r="L150"/>
  <c r="L649"/>
  <c r="N649" s="1"/>
  <c r="J648"/>
  <c r="L561"/>
  <c r="N562"/>
  <c r="L483"/>
  <c r="N484"/>
  <c r="L392"/>
  <c r="N393"/>
  <c r="L86"/>
  <c r="N86" s="1"/>
  <c r="N88"/>
  <c r="L595"/>
  <c r="N595" s="1"/>
  <c r="J594"/>
  <c r="L567"/>
  <c r="N568"/>
  <c r="N567" s="1"/>
  <c r="N566" s="1"/>
  <c r="N565" s="1"/>
  <c r="L551"/>
  <c r="N551" s="1"/>
  <c r="J550"/>
  <c r="J534"/>
  <c r="L491"/>
  <c r="N491" s="1"/>
  <c r="J490"/>
  <c r="L445"/>
  <c r="N446"/>
  <c r="N445" s="1"/>
  <c r="N444" s="1"/>
  <c r="N443" s="1"/>
  <c r="N442" s="1"/>
  <c r="L438"/>
  <c r="J437"/>
  <c r="J436" s="1"/>
  <c r="J435" s="1"/>
  <c r="J434" s="1"/>
  <c r="J433" s="1"/>
  <c r="L374"/>
  <c r="N374" s="1"/>
  <c r="J373"/>
  <c r="L328"/>
  <c r="N328" s="1"/>
  <c r="J327"/>
  <c r="L306"/>
  <c r="N306" s="1"/>
  <c r="J305"/>
  <c r="L305" s="1"/>
  <c r="L224"/>
  <c r="N224" s="1"/>
  <c r="J223"/>
  <c r="L211"/>
  <c r="N211" s="1"/>
  <c r="J148"/>
  <c r="L138"/>
  <c r="N138" s="1"/>
  <c r="J137"/>
  <c r="L120"/>
  <c r="N120" s="1"/>
  <c r="J119"/>
  <c r="L29"/>
  <c r="N29" s="1"/>
  <c r="J28"/>
  <c r="L408"/>
  <c r="L690"/>
  <c r="J637"/>
  <c r="L620"/>
  <c r="N620" s="1"/>
  <c r="J619"/>
  <c r="L587"/>
  <c r="N587" s="1"/>
  <c r="J586"/>
  <c r="L507"/>
  <c r="L368"/>
  <c r="N368" s="1"/>
  <c r="J367"/>
  <c r="L315"/>
  <c r="N315" s="1"/>
  <c r="J314"/>
  <c r="J296"/>
  <c r="L60"/>
  <c r="N60" s="1"/>
  <c r="J56"/>
  <c r="J55" s="1"/>
  <c r="J35"/>
  <c r="L17"/>
  <c r="N17" s="1"/>
  <c r="J16"/>
  <c r="L260"/>
  <c r="N261"/>
  <c r="L216"/>
  <c r="N217"/>
  <c r="N57"/>
  <c r="K10"/>
  <c r="K9" s="1"/>
  <c r="L460"/>
  <c r="L234"/>
  <c r="L397"/>
  <c r="N397" s="1"/>
  <c r="J396"/>
  <c r="L273"/>
  <c r="N273" s="1"/>
  <c r="J272"/>
  <c r="L602"/>
  <c r="N602" s="1"/>
  <c r="J601"/>
  <c r="L283"/>
  <c r="N283" s="1"/>
  <c r="J282"/>
  <c r="N75" l="1"/>
  <c r="N74" s="1"/>
  <c r="N232"/>
  <c r="N231" s="1"/>
  <c r="N230" s="1"/>
  <c r="N305"/>
  <c r="N294" s="1"/>
  <c r="N293" s="1"/>
  <c r="N292" s="1"/>
  <c r="N291" s="1"/>
  <c r="L294"/>
  <c r="L293" s="1"/>
  <c r="L292" s="1"/>
  <c r="L291" s="1"/>
  <c r="N528"/>
  <c r="N527" s="1"/>
  <c r="N526" s="1"/>
  <c r="N525" s="1"/>
  <c r="N524" s="1"/>
  <c r="N523" s="1"/>
  <c r="L527"/>
  <c r="L526" s="1"/>
  <c r="L525" s="1"/>
  <c r="L524" s="1"/>
  <c r="L523" s="1"/>
  <c r="L56"/>
  <c r="L321"/>
  <c r="N321" s="1"/>
  <c r="J320"/>
  <c r="J657"/>
  <c r="L684"/>
  <c r="L719"/>
  <c r="N719" s="1"/>
  <c r="J718"/>
  <c r="L381"/>
  <c r="N381" s="1"/>
  <c r="J380"/>
  <c r="L671"/>
  <c r="N671" s="1"/>
  <c r="J670"/>
  <c r="L670" s="1"/>
  <c r="L709"/>
  <c r="N709" s="1"/>
  <c r="J708"/>
  <c r="L55"/>
  <c r="N56"/>
  <c r="L215"/>
  <c r="N215" s="1"/>
  <c r="N148" s="1"/>
  <c r="N216"/>
  <c r="L259"/>
  <c r="N260"/>
  <c r="L506"/>
  <c r="L689"/>
  <c r="L407"/>
  <c r="N408"/>
  <c r="L437"/>
  <c r="N438"/>
  <c r="L444"/>
  <c r="L566"/>
  <c r="L391"/>
  <c r="N392"/>
  <c r="L482"/>
  <c r="N483"/>
  <c r="L560"/>
  <c r="N561"/>
  <c r="L149"/>
  <c r="L467"/>
  <c r="N468"/>
  <c r="L233"/>
  <c r="L232" s="1"/>
  <c r="L459"/>
  <c r="N460"/>
  <c r="L16"/>
  <c r="N16" s="1"/>
  <c r="J15"/>
  <c r="J295"/>
  <c r="L314"/>
  <c r="N314" s="1"/>
  <c r="J313"/>
  <c r="L367"/>
  <c r="N367" s="1"/>
  <c r="J366"/>
  <c r="L586"/>
  <c r="N586" s="1"/>
  <c r="J585"/>
  <c r="L585" s="1"/>
  <c r="N585" s="1"/>
  <c r="L619"/>
  <c r="N619" s="1"/>
  <c r="J618"/>
  <c r="J636"/>
  <c r="L75"/>
  <c r="L28"/>
  <c r="N28" s="1"/>
  <c r="J27"/>
  <c r="L119"/>
  <c r="N119" s="1"/>
  <c r="J118"/>
  <c r="L118" s="1"/>
  <c r="N118" s="1"/>
  <c r="L137"/>
  <c r="J132"/>
  <c r="J131" s="1"/>
  <c r="L223"/>
  <c r="N223" s="1"/>
  <c r="J222"/>
  <c r="L327"/>
  <c r="N327" s="1"/>
  <c r="J326"/>
  <c r="L373"/>
  <c r="N373" s="1"/>
  <c r="J372"/>
  <c r="L372" s="1"/>
  <c r="N372" s="1"/>
  <c r="L490"/>
  <c r="N490" s="1"/>
  <c r="J489"/>
  <c r="J533"/>
  <c r="L550"/>
  <c r="N550" s="1"/>
  <c r="J549"/>
  <c r="L594"/>
  <c r="N594" s="1"/>
  <c r="J593"/>
  <c r="L593" s="1"/>
  <c r="N593" s="1"/>
  <c r="L648"/>
  <c r="N648" s="1"/>
  <c r="J647"/>
  <c r="L601"/>
  <c r="N601" s="1"/>
  <c r="J600"/>
  <c r="L272"/>
  <c r="N272" s="1"/>
  <c r="J271"/>
  <c r="L396"/>
  <c r="N396" s="1"/>
  <c r="J395"/>
  <c r="L282"/>
  <c r="N282" s="1"/>
  <c r="J281"/>
  <c r="N670" l="1"/>
  <c r="N655" s="1"/>
  <c r="N654" s="1"/>
  <c r="N653" s="1"/>
  <c r="N652" s="1"/>
  <c r="L655"/>
  <c r="L654" s="1"/>
  <c r="L653" s="1"/>
  <c r="L652" s="1"/>
  <c r="N684"/>
  <c r="L683"/>
  <c r="L320"/>
  <c r="N320" s="1"/>
  <c r="J319"/>
  <c r="L319" s="1"/>
  <c r="N319" s="1"/>
  <c r="L708"/>
  <c r="N708" s="1"/>
  <c r="J707"/>
  <c r="L380"/>
  <c r="N380" s="1"/>
  <c r="J379"/>
  <c r="L718"/>
  <c r="N718" s="1"/>
  <c r="J717"/>
  <c r="J656"/>
  <c r="L647"/>
  <c r="N647" s="1"/>
  <c r="J646"/>
  <c r="L549"/>
  <c r="N549" s="1"/>
  <c r="J548"/>
  <c r="L548" s="1"/>
  <c r="N548" s="1"/>
  <c r="J527"/>
  <c r="L489"/>
  <c r="N489" s="1"/>
  <c r="J488"/>
  <c r="L326"/>
  <c r="N326" s="1"/>
  <c r="J325"/>
  <c r="L325" s="1"/>
  <c r="N325" s="1"/>
  <c r="L222"/>
  <c r="N222" s="1"/>
  <c r="J221"/>
  <c r="L27"/>
  <c r="J26"/>
  <c r="L618"/>
  <c r="N618" s="1"/>
  <c r="J617"/>
  <c r="L617" s="1"/>
  <c r="N617" s="1"/>
  <c r="L366"/>
  <c r="N366" s="1"/>
  <c r="J365"/>
  <c r="L313"/>
  <c r="N313" s="1"/>
  <c r="J312"/>
  <c r="J294"/>
  <c r="L15"/>
  <c r="N15" s="1"/>
  <c r="J14"/>
  <c r="N137"/>
  <c r="N132" s="1"/>
  <c r="N131" s="1"/>
  <c r="L132"/>
  <c r="L131" s="1"/>
  <c r="L74"/>
  <c r="J635"/>
  <c r="N635"/>
  <c r="N634" s="1"/>
  <c r="L458"/>
  <c r="N459"/>
  <c r="L466"/>
  <c r="N466" s="1"/>
  <c r="N467"/>
  <c r="L148"/>
  <c r="N560"/>
  <c r="N559" s="1"/>
  <c r="N558" s="1"/>
  <c r="N557" s="1"/>
  <c r="N556" s="1"/>
  <c r="N555" s="1"/>
  <c r="L481"/>
  <c r="N482"/>
  <c r="L390"/>
  <c r="N391"/>
  <c r="L565"/>
  <c r="L443"/>
  <c r="L436"/>
  <c r="N437"/>
  <c r="L406"/>
  <c r="N407"/>
  <c r="N683"/>
  <c r="N682" s="1"/>
  <c r="N681" s="1"/>
  <c r="N680" s="1"/>
  <c r="N679" s="1"/>
  <c r="L505"/>
  <c r="L258"/>
  <c r="N259"/>
  <c r="L54"/>
  <c r="N55"/>
  <c r="N54" s="1"/>
  <c r="N53" s="1"/>
  <c r="N52" s="1"/>
  <c r="N51" s="1"/>
  <c r="J54"/>
  <c r="J53" s="1"/>
  <c r="J52" s="1"/>
  <c r="J51" s="1"/>
  <c r="L281"/>
  <c r="N281" s="1"/>
  <c r="J280"/>
  <c r="L395"/>
  <c r="J388"/>
  <c r="J387" s="1"/>
  <c r="L271"/>
  <c r="N271" s="1"/>
  <c r="J270"/>
  <c r="L600"/>
  <c r="N600" s="1"/>
  <c r="J599"/>
  <c r="N27" l="1"/>
  <c r="N26" s="1"/>
  <c r="N25" s="1"/>
  <c r="N24" s="1"/>
  <c r="N23" s="1"/>
  <c r="L26"/>
  <c r="L25" s="1"/>
  <c r="L24" s="1"/>
  <c r="L23" s="1"/>
  <c r="L682"/>
  <c r="J655"/>
  <c r="L717"/>
  <c r="N717" s="1"/>
  <c r="J716"/>
  <c r="L379"/>
  <c r="N379" s="1"/>
  <c r="J378"/>
  <c r="L707"/>
  <c r="N707" s="1"/>
  <c r="J706"/>
  <c r="L706" s="1"/>
  <c r="N706" s="1"/>
  <c r="L53"/>
  <c r="L257"/>
  <c r="N258"/>
  <c r="L504"/>
  <c r="L405"/>
  <c r="N406"/>
  <c r="L435"/>
  <c r="N436"/>
  <c r="L442"/>
  <c r="L389"/>
  <c r="N389" s="1"/>
  <c r="N390"/>
  <c r="L480"/>
  <c r="N480" s="1"/>
  <c r="N481"/>
  <c r="L231"/>
  <c r="L457"/>
  <c r="N457" s="1"/>
  <c r="N458"/>
  <c r="J634"/>
  <c r="L559"/>
  <c r="N395"/>
  <c r="L14"/>
  <c r="N14" s="1"/>
  <c r="J13"/>
  <c r="J293"/>
  <c r="L312"/>
  <c r="N312" s="1"/>
  <c r="J311"/>
  <c r="L365"/>
  <c r="N365" s="1"/>
  <c r="J359"/>
  <c r="J25"/>
  <c r="L221"/>
  <c r="N221" s="1"/>
  <c r="N147" s="1"/>
  <c r="N146" s="1"/>
  <c r="N145" s="1"/>
  <c r="J147"/>
  <c r="J146" s="1"/>
  <c r="J145" s="1"/>
  <c r="L488"/>
  <c r="N488" s="1"/>
  <c r="J441"/>
  <c r="J432" s="1"/>
  <c r="J431" s="1"/>
  <c r="J386" s="1"/>
  <c r="J526"/>
  <c r="L646"/>
  <c r="N646" s="1"/>
  <c r="J645"/>
  <c r="L599"/>
  <c r="N599" s="1"/>
  <c r="J598"/>
  <c r="L270"/>
  <c r="N270" s="1"/>
  <c r="J269"/>
  <c r="L280"/>
  <c r="N280" s="1"/>
  <c r="J279"/>
  <c r="L388" l="1"/>
  <c r="N441"/>
  <c r="L681"/>
  <c r="J654"/>
  <c r="L378"/>
  <c r="N378" s="1"/>
  <c r="J377"/>
  <c r="L377" s="1"/>
  <c r="N377" s="1"/>
  <c r="L716"/>
  <c r="N716" s="1"/>
  <c r="J715"/>
  <c r="L645"/>
  <c r="N645" s="1"/>
  <c r="J644"/>
  <c r="L644" s="1"/>
  <c r="N644" s="1"/>
  <c r="J525"/>
  <c r="J24"/>
  <c r="L359"/>
  <c r="N359" s="1"/>
  <c r="J358"/>
  <c r="L358" s="1"/>
  <c r="L311"/>
  <c r="N311" s="1"/>
  <c r="J310"/>
  <c r="J292"/>
  <c r="L13"/>
  <c r="N13" s="1"/>
  <c r="J12"/>
  <c r="J627"/>
  <c r="L230"/>
  <c r="L441"/>
  <c r="L434"/>
  <c r="N435"/>
  <c r="L404"/>
  <c r="N404" s="1"/>
  <c r="N405"/>
  <c r="L256"/>
  <c r="N256" s="1"/>
  <c r="N229" s="1"/>
  <c r="N228" s="1"/>
  <c r="N257"/>
  <c r="L52"/>
  <c r="L147"/>
  <c r="L387"/>
  <c r="N388"/>
  <c r="L558"/>
  <c r="L279"/>
  <c r="N279" s="1"/>
  <c r="J278"/>
  <c r="L269"/>
  <c r="N269" s="1"/>
  <c r="J268"/>
  <c r="L598"/>
  <c r="N598" s="1"/>
  <c r="J592"/>
  <c r="L680" l="1"/>
  <c r="J653"/>
  <c r="L715"/>
  <c r="N715" s="1"/>
  <c r="J714"/>
  <c r="L714" s="1"/>
  <c r="N714" s="1"/>
  <c r="L146"/>
  <c r="L51"/>
  <c r="L433"/>
  <c r="N434"/>
  <c r="N433" s="1"/>
  <c r="N432" s="1"/>
  <c r="N431" s="1"/>
  <c r="L229"/>
  <c r="L627"/>
  <c r="N627" s="1"/>
  <c r="L557"/>
  <c r="N387"/>
  <c r="L12"/>
  <c r="N12" s="1"/>
  <c r="J11"/>
  <c r="J291"/>
  <c r="L310"/>
  <c r="N310" s="1"/>
  <c r="J309"/>
  <c r="N358"/>
  <c r="J23"/>
  <c r="J524"/>
  <c r="L592"/>
  <c r="J591"/>
  <c r="L268"/>
  <c r="N268" s="1"/>
  <c r="J267"/>
  <c r="L278"/>
  <c r="N278" s="1"/>
  <c r="J277"/>
  <c r="N309" l="1"/>
  <c r="L309"/>
  <c r="N386"/>
  <c r="L679"/>
  <c r="J652"/>
  <c r="J584"/>
  <c r="L591"/>
  <c r="L584" s="1"/>
  <c r="N592"/>
  <c r="L556"/>
  <c r="L228"/>
  <c r="L432"/>
  <c r="L145"/>
  <c r="J523"/>
  <c r="N591"/>
  <c r="L277"/>
  <c r="N277" s="1"/>
  <c r="J276"/>
  <c r="L276" s="1"/>
  <c r="N276" s="1"/>
  <c r="L267"/>
  <c r="J266"/>
  <c r="N267" l="1"/>
  <c r="N266" s="1"/>
  <c r="L266"/>
  <c r="N584"/>
  <c r="L11"/>
  <c r="N11"/>
  <c r="L555"/>
  <c r="L431"/>
  <c r="J10"/>
  <c r="J9" s="1"/>
  <c r="L386" l="1"/>
  <c r="F28" i="2"/>
  <c r="F27" s="1"/>
  <c r="F26" s="1"/>
  <c r="F7" s="1"/>
  <c r="F51" s="1"/>
  <c r="L10" i="12" l="1"/>
  <c r="L9" s="1"/>
  <c r="N10"/>
  <c r="N9" s="1"/>
  <c r="D47" i="2" l="1"/>
  <c r="C47"/>
  <c r="E49"/>
  <c r="G49" s="1"/>
  <c r="E50"/>
  <c r="G50" s="1"/>
  <c r="E48"/>
  <c r="D45"/>
  <c r="D40"/>
  <c r="D37"/>
  <c r="D34"/>
  <c r="D35"/>
  <c r="D32"/>
  <c r="D28"/>
  <c r="D23"/>
  <c r="D21"/>
  <c r="D20" s="1"/>
  <c r="D15"/>
  <c r="D14" s="1"/>
  <c r="D10"/>
  <c r="D9" s="1"/>
  <c r="E11"/>
  <c r="G11" s="1"/>
  <c r="E12"/>
  <c r="E13"/>
  <c r="G13" s="1"/>
  <c r="E16"/>
  <c r="G16" s="1"/>
  <c r="E17"/>
  <c r="G17" s="1"/>
  <c r="E18"/>
  <c r="G18" s="1"/>
  <c r="E19"/>
  <c r="G19" s="1"/>
  <c r="E22"/>
  <c r="E24"/>
  <c r="G24" s="1"/>
  <c r="E25"/>
  <c r="E29"/>
  <c r="G29" s="1"/>
  <c r="E30"/>
  <c r="G30" s="1"/>
  <c r="E31"/>
  <c r="G31" s="1"/>
  <c r="G28" s="1"/>
  <c r="E33"/>
  <c r="E36"/>
  <c r="E38"/>
  <c r="E42"/>
  <c r="E43"/>
  <c r="G43" s="1"/>
  <c r="E44"/>
  <c r="G44" s="1"/>
  <c r="E46"/>
  <c r="C45"/>
  <c r="C40"/>
  <c r="C39"/>
  <c r="C37"/>
  <c r="C35"/>
  <c r="C34"/>
  <c r="C32"/>
  <c r="C28"/>
  <c r="C23"/>
  <c r="C21"/>
  <c r="C20"/>
  <c r="C15"/>
  <c r="C14" s="1"/>
  <c r="C10"/>
  <c r="C9" s="1"/>
  <c r="E40" l="1"/>
  <c r="G42"/>
  <c r="G40" s="1"/>
  <c r="G39" s="1"/>
  <c r="E34"/>
  <c r="G34" s="1"/>
  <c r="G36"/>
  <c r="E37"/>
  <c r="G37" s="1"/>
  <c r="G38"/>
  <c r="E32"/>
  <c r="G32" s="1"/>
  <c r="G27" s="1"/>
  <c r="G26" s="1"/>
  <c r="G33"/>
  <c r="E23"/>
  <c r="G23" s="1"/>
  <c r="G25"/>
  <c r="E21"/>
  <c r="G21" s="1"/>
  <c r="G22"/>
  <c r="E10"/>
  <c r="G12"/>
  <c r="D27"/>
  <c r="D26" s="1"/>
  <c r="D39"/>
  <c r="E45"/>
  <c r="G46"/>
  <c r="G45" s="1"/>
  <c r="C51"/>
  <c r="E47"/>
  <c r="G48"/>
  <c r="G47" s="1"/>
  <c r="E15"/>
  <c r="C27"/>
  <c r="C26" s="1"/>
  <c r="E28"/>
  <c r="E27" s="1"/>
  <c r="E26" s="1"/>
  <c r="E39"/>
  <c r="E35"/>
  <c r="G35" s="1"/>
  <c r="D8"/>
  <c r="C8"/>
  <c r="C7" s="1"/>
  <c r="E14" l="1"/>
  <c r="G14" s="1"/>
  <c r="G15"/>
  <c r="E9"/>
  <c r="G10"/>
  <c r="D7"/>
  <c r="D51" s="1"/>
  <c r="E20"/>
  <c r="G20" s="1"/>
  <c r="G9" l="1"/>
  <c r="E8"/>
  <c r="E7" l="1"/>
  <c r="E51" s="1"/>
  <c r="G8"/>
  <c r="G7" s="1"/>
  <c r="G51" s="1"/>
</calcChain>
</file>

<file path=xl/sharedStrings.xml><?xml version="1.0" encoding="utf-8"?>
<sst xmlns="http://schemas.openxmlformats.org/spreadsheetml/2006/main" count="16635" uniqueCount="884">
  <si>
    <t>Услуги связи</t>
  </si>
  <si>
    <t/>
  </si>
  <si>
    <t>Таблица 4.1.</t>
  </si>
  <si>
    <t>Прогнозируемый объем поступления доходов в  Бюджет муниципального образования "Поселок Айхал" Мирнинского района Республики Саха (Якутия)</t>
  </si>
  <si>
    <t>Рубли</t>
  </si>
  <si>
    <t>КБК</t>
  </si>
  <si>
    <t>Наименование</t>
  </si>
  <si>
    <t>Сумма на 2019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</si>
  <si>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</si>
  <si>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</si>
  <si>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</si>
  <si>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</si>
  <si>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</si>
  <si>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</si>
  <si>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</si>
  <si>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</si>
  <si>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</si>
  <si>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</si>
  <si>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</si>
  <si>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</si>
  <si>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</si>
  <si>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</si>
  <si>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</si>
  <si>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</si>
  <si>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</si>
  <si>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</si>
  <si>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</si>
  <si>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</si>
  <si>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</si>
  <si>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</si>
  <si>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</si>
  <si>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</si>
  <si>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</si>
  <si>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</si>
  <si>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</si>
  <si>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</si>
  <si>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</si>
  <si>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сельских поселений</t>
  </si>
  <si>
    <t>182 1 06 06043 13 0000 110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</si>
  <si>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</si>
  <si>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</si>
  <si>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</si>
  <si>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</si>
  <si>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</si>
  <si>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</si>
  <si>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</si>
  <si>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</si>
  <si>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</si>
  <si>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</si>
  <si>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</si>
  <si>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</si>
  <si>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</si>
  <si>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</si>
  <si>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</si>
  <si>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</si>
  <si>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</si>
  <si>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</si>
  <si>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</si>
  <si>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</si>
  <si>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803 1 13 02995 13 0000 130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</si>
  <si>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</si>
  <si>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</si>
  <si>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</si>
  <si>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803 1 14 02053 13 0000 440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</si>
  <si>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</si>
  <si>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</si>
  <si>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</si>
  <si>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</si>
  <si>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803 2 02 35118 13 0000 150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</si>
  <si>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</si>
  <si>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803 2 02 35930 13 0000 150</t>
  </si>
  <si>
    <t>Субвенции бюджетам городских поселений на государственную регистрацию актов гражданского состояния</t>
  </si>
  <si>
    <t>803 2 02 30024 13 6336 150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</si>
  <si>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</si>
  <si>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</si>
  <si>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</si>
  <si>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803 2 07 05030 13 0000 150</t>
  </si>
  <si>
    <t>Прочие безвозмездные поступления в бюджеты городских поселений</t>
  </si>
  <si>
    <t>ВСЕГО ДОХОДОВ</t>
  </si>
  <si>
    <t>уточнение (+,-)</t>
  </si>
  <si>
    <t>Уточненный бюджет 26</t>
  </si>
  <si>
    <t>000 2 19 00000 00 0000 000</t>
  </si>
  <si>
    <t>ВОЗВРАТ ОСТАТКОВ СУБСИДИЙ, СУБВЕНЦИЙ И ИНЫХ МЕЖБЮДЖЕТНЫХ ТРАНСФЕРТОВ</t>
  </si>
  <si>
    <t>803 2 19 25555 13 0000 150</t>
  </si>
  <si>
    <t>Возврат остатков субсидий на поддержку государственных программм субъектов РФ и муниципальных программ формирования современной городской среды из бюджетов городских поселений</t>
  </si>
  <si>
    <t>803 2 19 60010 13 0000 150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</si>
  <si>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</si>
  <si>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803 2 19 60010 13 6336 150</t>
  </si>
  <si>
    <t>Возврат субвенции на выполнение отдельных гос.полномочий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</si>
  <si>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Распределение бюджетных ассигнований по разделам, подразделам, целевым статьям, статьям, подстатьям и видам 
расходов классификации расходов бюджета  МО "Поселок Айхал" на 2019 год</t>
  </si>
  <si>
    <t>ВЕД</t>
  </si>
  <si>
    <t>РЗ</t>
  </si>
  <si>
    <t>ПР</t>
  </si>
  <si>
    <t>ЦСР</t>
  </si>
  <si>
    <t>ВР</t>
  </si>
  <si>
    <t>ДОП</t>
  </si>
  <si>
    <t>КОСГУ</t>
  </si>
  <si>
    <t>РЕГ</t>
  </si>
  <si>
    <t>ВСЕГО</t>
  </si>
  <si>
    <t>803</t>
  </si>
  <si>
    <t>Администрация Муниципального Образования "Поселок Айхал"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</si>
  <si>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</si>
  <si>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</si>
  <si>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</si>
  <si>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</si>
  <si>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</si>
  <si>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</si>
  <si>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</si>
  <si>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</si>
  <si>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</si>
  <si>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</si>
  <si>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</si>
  <si>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</si>
  <si>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</si>
  <si>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</si>
  <si>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</si>
  <si>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Заработная плата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</si>
  <si>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</si>
  <si>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</si>
  <si>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</si>
  <si>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</si>
  <si>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</si>
  <si>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</si>
  <si>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</si>
  <si>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</si>
  <si>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</si>
  <si>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</si>
  <si>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</si>
  <si>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</si>
  <si>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</si>
  <si>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</si>
  <si>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</si>
  <si>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</si>
  <si>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</si>
  <si>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</si>
  <si>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226</t>
  </si>
  <si>
    <t>Иные работы, услуги по подстатье 226</t>
  </si>
  <si>
    <t>Увеличение стоимости материальных запасов</t>
  </si>
  <si>
    <t>Увеличение стоимости прочих материальных запасов однократного применения</t>
  </si>
  <si>
    <t>1148</t>
  </si>
  <si>
    <t>Социальное обеспечение и иные выплаты населению</t>
  </si>
  <si>
    <t>300</t>
  </si>
  <si>
    <t>Премии и гранты</t>
  </si>
  <si>
    <t>350</t>
  </si>
  <si>
    <t>Прочие расходы</t>
  </si>
  <si>
    <t>290</t>
  </si>
  <si>
    <t>Иные выплаты текущего характера физическим лицам</t>
  </si>
  <si>
    <t>1146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</si>
  <si>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</si>
  <si>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</si>
  <si>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</si>
  <si>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</si>
  <si>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</si>
  <si>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212</t>
  </si>
  <si>
    <t>Суточные при служебных командировках</t>
  </si>
  <si>
    <t>Прочие несоциальные выплаты персоналу в натуральной форме</t>
  </si>
  <si>
    <t>Возмещение расходов, связанных с проездом в отпуск</t>
  </si>
  <si>
    <t>Социальные компенсации персоналу в натуральной форме</t>
  </si>
  <si>
    <t>Другие выплаты по социальной помощи</t>
  </si>
  <si>
    <t>коллективный договор, санаторно-курортные путевки</t>
  </si>
  <si>
    <t>Социальные пособия и компенсации персоналу в денежной форме</t>
  </si>
  <si>
    <t>Закупка товаров, работ, услуг в сфере информационно-коммуникационных технологий</t>
  </si>
  <si>
    <t>242</t>
  </si>
  <si>
    <t>221</t>
  </si>
  <si>
    <t>Услуги по содержанию имущества</t>
  </si>
  <si>
    <t>225</t>
  </si>
  <si>
    <t xml:space="preserve">Текущий и капитальный ремонт и реставрация нефинансовых активов </t>
  </si>
  <si>
    <t>Услуги в области информацционных технологий</t>
  </si>
  <si>
    <t>Увелич.стоим ОС</t>
  </si>
  <si>
    <t>310</t>
  </si>
  <si>
    <t>Приобретение (изготовление) основных средств</t>
  </si>
  <si>
    <t>1116</t>
  </si>
  <si>
    <t>Поступление нефиансовых активов</t>
  </si>
  <si>
    <t>Увеличение стоимости прочих оборотных запасов (материалов)</t>
  </si>
  <si>
    <t>1123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</si>
  <si>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</si>
  <si>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</si>
  <si>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</si>
  <si>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</si>
  <si>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</si>
  <si>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</si>
  <si>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</si>
  <si>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</si>
  <si>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</si>
  <si>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</si>
  <si>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1105</t>
  </si>
  <si>
    <t xml:space="preserve">Другие расходы по содержанию имущества </t>
  </si>
  <si>
    <t>1129</t>
  </si>
  <si>
    <t>Прочие услуги</t>
  </si>
  <si>
    <t>Услуги вневедомственной и ведомственной (в т.ч. пожарной) охраны</t>
  </si>
  <si>
    <t>1134</t>
  </si>
  <si>
    <t>Подписка на периодические и справочные издания</t>
  </si>
  <si>
    <t>1137</t>
  </si>
  <si>
    <t>Плата за обучение на курсах повышения квалификации, подготовки и переподготовки специалистов</t>
  </si>
  <si>
    <t>1139</t>
  </si>
  <si>
    <t>Иные работы и услуги по подстатье 226</t>
  </si>
  <si>
    <t>1140</t>
  </si>
  <si>
    <t>Увеличение стоимости ОС</t>
  </si>
  <si>
    <t>Поступление нефинансовых активов</t>
  </si>
  <si>
    <t>340</t>
  </si>
  <si>
    <t>Увеличение стоимости горюче-смазочных материалов</t>
  </si>
  <si>
    <t>1121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</si>
  <si>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</si>
  <si>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</si>
  <si>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</si>
  <si>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</si>
  <si>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</si>
  <si>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</si>
  <si>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</si>
  <si>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1143</t>
  </si>
  <si>
    <t>Уплата прочих налогов, сборов и иных платежей</t>
  </si>
  <si>
    <t>852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</si>
  <si>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</si>
  <si>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</si>
  <si>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</si>
  <si>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Резервные фонды</t>
  </si>
  <si>
    <t>Резервный фонд местной администрации</t>
  </si>
  <si>
    <t>99 5 00 71100</t>
  </si>
  <si>
    <t>Резервные средства</t>
  </si>
  <si>
    <t xml:space="preserve">Иные расходы по подстатье 290 </t>
  </si>
  <si>
    <t>Резервный фонд на предупреждение и ликвидацию чрезвычайных ситуаций и стихийных бедствий</t>
  </si>
  <si>
    <t>99 5 00 7120 0</t>
  </si>
  <si>
    <t>Иные расходы по подстатье 290</t>
  </si>
  <si>
    <t>Условно утвержденные расходы</t>
  </si>
  <si>
    <t>99 9 00 00000</t>
  </si>
  <si>
    <t>Другие общегосударственные вопросы</t>
  </si>
  <si>
    <t>13</t>
  </si>
  <si>
    <t>Прочие непрограммные расходы</t>
  </si>
  <si>
    <t>99 5 00 00000</t>
  </si>
  <si>
    <t>Расходы по управлению муниицпальным имуществом и земельными ресурсами</t>
  </si>
  <si>
    <t>99 5 00 91002</t>
  </si>
  <si>
    <t>Закупка товаров, работ, услуг в целях капитального ремонта государственного (муниципального) имущества</t>
  </si>
  <si>
    <t>243</t>
  </si>
  <si>
    <t>Усл.по сод-ю им-ва</t>
  </si>
  <si>
    <t>Текущий и капитальный ремонт и реставрация нефинансовых активов</t>
  </si>
  <si>
    <t>Транспортные услуги</t>
  </si>
  <si>
    <t>Другие расходы по оплате транспортных услуг</t>
  </si>
  <si>
    <t>Юбилейная 8</t>
  </si>
  <si>
    <t xml:space="preserve">Содержание в чистоте помещений, зданий, дворов, иного имущества </t>
  </si>
  <si>
    <t>Другие расходы по содержанию имущества</t>
  </si>
  <si>
    <t>Страхование</t>
  </si>
  <si>
    <t xml:space="preserve">Услуги по страхованию </t>
  </si>
  <si>
    <t>Увеличение стоимости мат.запасов</t>
  </si>
  <si>
    <t>Уплата прочих налогов, сборов</t>
  </si>
  <si>
    <t>Налоги, пошлины, сборы</t>
  </si>
  <si>
    <t>Выполнение других обязательств муниципальных образований</t>
  </si>
  <si>
    <t>99 5 00 91019</t>
  </si>
  <si>
    <t>Иные работы, услуги</t>
  </si>
  <si>
    <t>Иные работы, услуги по подст.226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</si>
  <si>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</si>
  <si>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</si>
  <si>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</si>
  <si>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</si>
  <si>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Прочие выплаты</t>
  </si>
  <si>
    <t>Начисл. на  опл.труд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</si>
  <si>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</si>
  <si>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</si>
  <si>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</si>
  <si>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</si>
  <si>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</si>
  <si>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</si>
  <si>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</si>
  <si>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</si>
  <si>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99 5 00 91003</t>
  </si>
  <si>
    <t>Услуги страхования</t>
  </si>
  <si>
    <t>форма 05.12.2018</t>
  </si>
  <si>
    <t>Увеличение стоимости продуктов питания</t>
  </si>
  <si>
    <t xml:space="preserve">Приобретение продуктов питания </t>
  </si>
  <si>
    <t>Органы внутренних дел</t>
  </si>
  <si>
    <t>ЦП "Профилактика правонарушений на территории МО "Поселок Айхал" Мирнинского района РС (Я) "</t>
  </si>
  <si>
    <t>17 0 00 0000 0</t>
  </si>
  <si>
    <t>ЦП "Профилактика правонарушений на территории МО "Поселок Айхал" Мирнинского района РС (Я) на 2017-2019 г.г."</t>
  </si>
  <si>
    <t>17 1 00 0000 0</t>
  </si>
  <si>
    <t>Организация и проведение профилактических мероприятий</t>
  </si>
  <si>
    <t>17 1 00 10010</t>
  </si>
  <si>
    <t>Услуги по страхованию</t>
  </si>
  <si>
    <t>1135</t>
  </si>
  <si>
    <t>НАЦИОНАЛЬНАЯ ЭКОНОМИКА</t>
  </si>
  <si>
    <t>Сельское хозяйство и рыболовство</t>
  </si>
  <si>
    <t>05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</si>
  <si>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</si>
  <si>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99 5 0063360</t>
  </si>
  <si>
    <t xml:space="preserve">Иные работы и услуги по подстатье 226 </t>
  </si>
  <si>
    <t>Расходы в области сельского хозяйства</t>
  </si>
  <si>
    <t>99 5 0091005</t>
  </si>
  <si>
    <t>Транспорт</t>
  </si>
  <si>
    <t>08</t>
  </si>
  <si>
    <t>Расходы в области дорожно-транспортного комплекса</t>
  </si>
  <si>
    <t>99 5 00 91008</t>
  </si>
  <si>
    <t>Увеличение стоимости основных средств</t>
  </si>
  <si>
    <t>Приобретение основных средств</t>
  </si>
  <si>
    <t>Дорожное хозяйство (дорожные фонды)</t>
  </si>
  <si>
    <t>ЦП "Содержание и ремонт, комплексное благоустройство улично-дорожной сети МО "Поселок Айхал" Мирнинского района РС (Я) "</t>
  </si>
  <si>
    <t>18 5 00 00000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</si>
  <si>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</si>
  <si>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</si>
  <si>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18 5 00 10010</t>
  </si>
  <si>
    <t>Содержание в чистоте помещений, зданий, дворов, иного имущества</t>
  </si>
  <si>
    <t>Иные работы и услуги по подстатье 226 (паспортизация дорог)</t>
  </si>
  <si>
    <t>Приобретение (изготовление) основных средств (приобретение сигнальных столбиков)</t>
  </si>
  <si>
    <t>Приобретение мат.запасов</t>
  </si>
  <si>
    <t>Другие вопросы в области национальной экономики</t>
  </si>
  <si>
    <t>12</t>
  </si>
  <si>
    <t>ЦП "Поддержка и развитие малого и среднего предпринимательства в МО "Поселок Айхал" Мирнинского района РС (Я) "</t>
  </si>
  <si>
    <t>26 0 00 00000</t>
  </si>
  <si>
    <t>Поддержка субъектов малого и среднего предпринимателства</t>
  </si>
  <si>
    <t>26 3 00 10010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</si>
  <si>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</si>
  <si>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</si>
  <si>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</si>
  <si>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некоммерческим организациям и физическим лицам- производителям товаров, работ и услуг на производство</t>
  </si>
  <si>
    <t>Мероприятия, наравленные на развитие малого и среднего предпринимательства</t>
  </si>
  <si>
    <t>26 3 00 10040</t>
  </si>
  <si>
    <t xml:space="preserve">Иные работы, услуги по подст.226 </t>
  </si>
  <si>
    <t>форма 29.11.2018 организация мероприятий</t>
  </si>
  <si>
    <t>Предоставление грантов начинающим субъектам малого предпринимательства</t>
  </si>
  <si>
    <t>26 3 00 1005Г</t>
  </si>
  <si>
    <t>Закупка товаров, работ и услуг для обеспечения муниципальных нужд в области геодезии и картографии вне рамок гос.оборонного заказа</t>
  </si>
  <si>
    <t>форма 04.12.2018 кадастровые работы по землеустройству</t>
  </si>
  <si>
    <t>ЖИЛИЩНО-КОММУНАЛЬНОЕ ХОЗЯЙСТВО</t>
  </si>
  <si>
    <t>Жилищное хозяйство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</si>
  <si>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</si>
  <si>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99 5 00 11020</t>
  </si>
  <si>
    <t>ЦП "Муниципальная адресная программа текущего и капитального ремонта многоквартирных домов, все помещения которых находятся в муниципальной собственности МО "Поселок Айхал" Мирнинского района РС (Я) "</t>
  </si>
  <si>
    <t>20 4 00 10030</t>
  </si>
  <si>
    <t>Увелич.стоим.мат.зап</t>
  </si>
  <si>
    <t>Приобретение строительных материалов</t>
  </si>
  <si>
    <t>1112</t>
  </si>
  <si>
    <t>форма 14.12.2018 уборка придомовой территории, подъездов</t>
  </si>
  <si>
    <t>форма 14.12.2018 содержание незаселенка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</si>
  <si>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</si>
  <si>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</si>
  <si>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</si>
  <si>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</si>
  <si>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</si>
  <si>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</si>
  <si>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</si>
  <si>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ЦП "Городская среда"</t>
  </si>
  <si>
    <t>23 2 00 0000 0</t>
  </si>
  <si>
    <t>Содержание и капитальный ремонт дворовых территорий многоквартирных домов, проездов к дворовым территорияммногоквартирных домов</t>
  </si>
  <si>
    <t>23 2 00 10080</t>
  </si>
  <si>
    <t>форма 03.12.2018 асфальтирование придомовой территории Энтузиастов д.2</t>
  </si>
  <si>
    <t>ЦП "Благоустройство" МО "Поселок Айхал" Мирнинского района РС (Я) "</t>
  </si>
  <si>
    <t>23 2 00 00000</t>
  </si>
  <si>
    <t>Содержание и ремонт объектов уличного освещения</t>
  </si>
  <si>
    <t>23 2 00 10010</t>
  </si>
  <si>
    <t>Увелич. стоим. мат.запасов</t>
  </si>
  <si>
    <t>приобретение уличных светильников</t>
  </si>
  <si>
    <t>Очистка и посадка зеленой зоны</t>
  </si>
  <si>
    <t>23 2 00 10020</t>
  </si>
  <si>
    <t>Увелич.стоим.осн.средств</t>
  </si>
  <si>
    <t>Приобретение прочих материальных запасов</t>
  </si>
  <si>
    <t>Организация ритуальных услуг и содержание мест захоронения</t>
  </si>
  <si>
    <t>23 2 00 10030</t>
  </si>
  <si>
    <t>222</t>
  </si>
  <si>
    <t>1125</t>
  </si>
  <si>
    <t>1111</t>
  </si>
  <si>
    <t>Содержание скверов и площадей</t>
  </si>
  <si>
    <t>23 2 00 10040</t>
  </si>
  <si>
    <t>Организация и утилизация бытовых и промышленных отходов, проведение рекультивации</t>
  </si>
  <si>
    <t>23 2 00 10060</t>
  </si>
  <si>
    <t>вывоз ТБО, несанкционированных свалок</t>
  </si>
  <si>
    <t>вывоз кузовов</t>
  </si>
  <si>
    <t>Прочие мероприятия по благоустройству</t>
  </si>
  <si>
    <t>23 2 00 10090</t>
  </si>
  <si>
    <t>Увеличение стоимости строительных материалов</t>
  </si>
  <si>
    <t>ОБРАЗОВАНИЕ</t>
  </si>
  <si>
    <t>07</t>
  </si>
  <si>
    <t>Молодежная политика и оздоровление детей</t>
  </si>
  <si>
    <t>ЦП "Приоритетные направления по молодежной политике в п. Айхал Мирнинского района РС (Я)"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</si>
  <si>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</si>
  <si>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</si>
  <si>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</si>
  <si>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</si>
  <si>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</si>
  <si>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Организация профориентационной работы среди молодежи и дальнейшее трудоустройство</t>
  </si>
  <si>
    <t>11 2 00 11040</t>
  </si>
  <si>
    <t>КУЛЬТУРА, КИНЕМАТОГРАФИЯ</t>
  </si>
  <si>
    <t>Культура</t>
  </si>
  <si>
    <t>ЦП "Развитие культуры и социокультурного пространства в п. айхал Мирнинского района РС (Я)"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</si>
  <si>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</si>
  <si>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</si>
  <si>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</si>
  <si>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</si>
  <si>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</si>
  <si>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</si>
  <si>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</si>
  <si>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</si>
  <si>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</si>
  <si>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</si>
  <si>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</si>
  <si>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Социальное обеспечение населения</t>
  </si>
  <si>
    <t xml:space="preserve">Социальная поддержка граждан </t>
  </si>
  <si>
    <t>15 0 00 00000</t>
  </si>
  <si>
    <t>Социальное обслуживание граждан</t>
  </si>
  <si>
    <t>15 2 00 00000</t>
  </si>
  <si>
    <t>Поддержка социально ориентированных некоммерческих организаций</t>
  </si>
  <si>
    <t>15 2 00 10010</t>
  </si>
  <si>
    <t>Субсидии некоммерческим организациям (за исключением  государстенных (муниципальных) учреждений)</t>
  </si>
  <si>
    <t>Иные субсидии некоммерческим организациям</t>
  </si>
  <si>
    <t>Безв.переч.некоммерческим организациям и физическим лицам - производителям товаров, работ и услуг на производство</t>
  </si>
  <si>
    <t>Меры социальной поддержки отдельных категорий граждан</t>
  </si>
  <si>
    <t>15 3 00 00000</t>
  </si>
  <si>
    <t>ЦП "Социальная поддержка населения МО "Поселок Айхал" Мирнинского района РС (Я)"</t>
  </si>
  <si>
    <t>15 3 00 10010</t>
  </si>
  <si>
    <t>Пособия, компенсации, меры социальной поддержки по публичным нормативным обязательствам</t>
  </si>
  <si>
    <t>Пос.по соц.пом.нас-ю</t>
  </si>
  <si>
    <t>262</t>
  </si>
  <si>
    <t>1142</t>
  </si>
  <si>
    <t>Доступная среда</t>
  </si>
  <si>
    <t>15 5 00 00000</t>
  </si>
  <si>
    <t>ЦП "Безбарьерная среда в МО "Поселок Айхал" Мирнинского района РС (Я)"</t>
  </si>
  <si>
    <t>15 5 00 10010</t>
  </si>
  <si>
    <t xml:space="preserve">Другие расходы по оплате транспортных услуг </t>
  </si>
  <si>
    <t>Обеспечение качественным жильем и повышение качества жилищно-коммунальных услуг</t>
  </si>
  <si>
    <t>20 0 00 00000</t>
  </si>
  <si>
    <t>Подпрограмма "Переселение граждан из ветхого и аварийного жилищного фонда МО "Поселок Айхал" Мирнинского района РС (Я)"</t>
  </si>
  <si>
    <t>20 3 00 00000</t>
  </si>
  <si>
    <t>Перселение граждан из аварийного жилищного фонда</t>
  </si>
  <si>
    <t>20 3 00 10030</t>
  </si>
  <si>
    <t>Иные выплаты капитального характера физическим лицам</t>
  </si>
  <si>
    <t>Подпрограмма "Обеспечение жильем молодых семей МО "Поселок Айхал" Мирнинского айона РС (Я)"</t>
  </si>
  <si>
    <t>20 3 00 S4001</t>
  </si>
  <si>
    <t>Обеспечение жильем молодых семей (за счет средств МБ)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</si>
  <si>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</si>
  <si>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</si>
  <si>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</si>
  <si>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</si>
  <si>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Расходы в области социального обеспечения населения</t>
  </si>
  <si>
    <t>99 5 00 91012</t>
  </si>
  <si>
    <t>Другие вопросы в области социальной политики</t>
  </si>
  <si>
    <t>06</t>
  </si>
  <si>
    <t>ЦП "Профилактика безнадзорности и правонарушений среди несовершеннолетних МО "Поселок Айхал"</t>
  </si>
  <si>
    <t>Меры социальной поддержки для семьи и дете из малообеспеченных и многодетных семей</t>
  </si>
  <si>
    <t>1150</t>
  </si>
  <si>
    <t>форма 04.12.2018 оплата труда детей ЛТО\</t>
  </si>
  <si>
    <t>Пособия, компенсации и иные социальные выплаты гражданам, кроме публичных нормативных обязательств</t>
  </si>
  <si>
    <t xml:space="preserve">Другие выплаты по социальной помощи </t>
  </si>
  <si>
    <t>ФИЗИЧЕСКАЯ КУЛЬТУРА И СПОРТ</t>
  </si>
  <si>
    <t>11</t>
  </si>
  <si>
    <t>Другие вопросы в области физической культуры и спорта</t>
  </si>
  <si>
    <t>ЦП "Развитие физической культуры и спорта МО"Поселок Айхал" Мирнинского района РС (Я)"</t>
  </si>
  <si>
    <t>14 0 00 00000</t>
  </si>
  <si>
    <t>Развитие массового спорта</t>
  </si>
  <si>
    <t>14 2 00 00000</t>
  </si>
  <si>
    <t>Организация и проведение физкультурно-оздоровиельных и спортивно-массовых мероприятий</t>
  </si>
  <si>
    <t>14 2 00 10010</t>
  </si>
  <si>
    <t>Обслуживание госуд.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</si>
  <si>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</si>
  <si>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</si>
  <si>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99 5 00 91015</t>
  </si>
  <si>
    <t>Обслуживание внутреннего долгового обязательства</t>
  </si>
  <si>
    <t>231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</si>
  <si>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</si>
  <si>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</si>
  <si>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</si>
  <si>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</si>
  <si>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</si>
  <si>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</si>
  <si>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</si>
  <si>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</si>
  <si>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</si>
  <si>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</si>
  <si>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</si>
  <si>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</si>
  <si>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</si>
  <si>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</si>
  <si>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</si>
  <si>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</si>
  <si>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</si>
  <si>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</si>
  <si>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уточненный бюджет 26</t>
  </si>
  <si>
    <t>рубли</t>
  </si>
  <si>
    <t>Расходы на выплаты персоналу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</si>
  <si>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</si>
  <si>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по целевым статьям и группам видов расходов на реализацию непрограммных расходов на 2019 год</t>
  </si>
  <si>
    <t>Руководство и управление в сфере установленных функций органов местного самоуправления</t>
  </si>
  <si>
    <t>Функц-ние законодат.и представ.органов гос.власти</t>
  </si>
  <si>
    <t>Функц-ние Прав-ва РФ, высш.исп.органов гос.власти</t>
  </si>
  <si>
    <t>Имущественный взнос в некоммерческую организацию "Фонд кап.ремонта многоквартирных домов РС (Я)"</t>
  </si>
  <si>
    <t>Субвенция на осуществление первичного воинского учета на территориях, где отсутствуют военные комиссариаты</t>
  </si>
  <si>
    <t>Выполнение отдельных гос.полномочий по гос.регистрации актов гражданского состояния</t>
  </si>
  <si>
    <t>Выполнение отдельных гос.полномочий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</si>
  <si>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99 5 00 63360</t>
  </si>
  <si>
    <t>99 5 00 71200</t>
  </si>
  <si>
    <t>Расходы по управлению муниципальным имуществом и земельными ресурсами</t>
  </si>
  <si>
    <t>99 5 00 91005</t>
  </si>
  <si>
    <t>Обслуживание внутреннего муниципального долга</t>
  </si>
  <si>
    <t>Уточненный бюджет 27</t>
  </si>
  <si>
    <t>Приложение №1
к решению сессии поселкового Совета депутатов
IV-№27- от «27» февраля 2019  года</t>
  </si>
  <si>
    <t>(уточнение +,-)</t>
  </si>
  <si>
    <t>19-365</t>
  </si>
  <si>
    <t>19-783</t>
  </si>
  <si>
    <t>уточненный бюджет 27</t>
  </si>
  <si>
    <t>командировочные расходы депутатов</t>
  </si>
  <si>
    <t>премирование депутатов</t>
  </si>
  <si>
    <t>повышение квалификации депутатов</t>
  </si>
  <si>
    <t>организация питания</t>
  </si>
  <si>
    <t>приобретение подарочной продукции (сертификаты)</t>
  </si>
  <si>
    <t>приобретение подарочной продукции (цветы)</t>
  </si>
  <si>
    <t>МК №31 полиграфия</t>
  </si>
  <si>
    <t>проживание, транспортные расходы при служебных командировках</t>
  </si>
  <si>
    <t>договор №33А-01-19 оказание услуг по техническому обслуживанию средств тревожной сигнализации</t>
  </si>
  <si>
    <t>кред.задолженность за декабрь 2018 год</t>
  </si>
  <si>
    <t>перезарядка огнетушителей</t>
  </si>
  <si>
    <t>размещение информации, объявлений в СМИ</t>
  </si>
  <si>
    <t>договор №6-пм-19 предрейсовый осмотр водителей</t>
  </si>
  <si>
    <t>комиссия банка</t>
  </si>
  <si>
    <t>изготовление плана эвакуации</t>
  </si>
  <si>
    <t>договор №60040-СВК6-СОУТ аттестация рабочих мест</t>
  </si>
  <si>
    <t>услуги эколога</t>
  </si>
  <si>
    <t>договор №М-У10-19 утилизация отходов IV класса опасности (оргтехника)</t>
  </si>
  <si>
    <t>Мероприятие</t>
  </si>
  <si>
    <t>Сумма</t>
  </si>
  <si>
    <t>Куратор</t>
  </si>
  <si>
    <t>Администрация</t>
  </si>
  <si>
    <t>803 0104 9910011410 242 221</t>
  </si>
  <si>
    <t>Интернет Ростелеком</t>
  </si>
  <si>
    <t>Чухарев</t>
  </si>
  <si>
    <t>803 0104 9910011410 242 226/1136</t>
  </si>
  <si>
    <t>Консультант или Гарант</t>
  </si>
  <si>
    <t>продление лицензии СБИС</t>
  </si>
  <si>
    <t>1С:реестр мунимущества</t>
  </si>
  <si>
    <t>803 0104 9910011410 244 223/11072</t>
  </si>
  <si>
    <t>отопление</t>
  </si>
  <si>
    <t>Шкурина</t>
  </si>
  <si>
    <t>803 0104 9910011410 244 223/1110</t>
  </si>
  <si>
    <t>хвс, гвс</t>
  </si>
  <si>
    <t>803 0104 9910011410 244 223/1126</t>
  </si>
  <si>
    <t>кос</t>
  </si>
  <si>
    <t>803 0104 9910011410 244 225/1105</t>
  </si>
  <si>
    <t>ремонт служ.автомобилей</t>
  </si>
  <si>
    <t>Тимошкин</t>
  </si>
  <si>
    <t>803 0104 9910011410 244 226/1139</t>
  </si>
  <si>
    <t>повышение квалификации</t>
  </si>
  <si>
    <t>Пашина</t>
  </si>
  <si>
    <t>803 0104 9910011410 244 226/1140</t>
  </si>
  <si>
    <t>размещение информации</t>
  </si>
  <si>
    <t>Нагаев</t>
  </si>
  <si>
    <t>проектирование пож.сигнализации</t>
  </si>
  <si>
    <t>утилизация отходов (покрышки)</t>
  </si>
  <si>
    <t>услуги нотариуса</t>
  </si>
  <si>
    <t>Исаева</t>
  </si>
  <si>
    <t>803 0104 9910011410 244 346/1123</t>
  </si>
  <si>
    <t>приобретение бумаги</t>
  </si>
  <si>
    <t>приобретение канцтоваров</t>
  </si>
  <si>
    <t>803 0113 9950091002 242 221</t>
  </si>
  <si>
    <t>предоставление услуг связи видеонаблюдения</t>
  </si>
  <si>
    <t>803 0113 9950091002 244 223/11072</t>
  </si>
  <si>
    <t>803 0113 9950091002 244 223/1110</t>
  </si>
  <si>
    <t>803 0113 9950091002 244 225/1105</t>
  </si>
  <si>
    <t>ремонт Юбилейная 8</t>
  </si>
  <si>
    <t>Козлова</t>
  </si>
  <si>
    <t>803 0113 9950091002 244 225/1129</t>
  </si>
  <si>
    <t>услуги сантехника, плотника, электрика</t>
  </si>
  <si>
    <t>803 0113 9950091002 244 226/1140</t>
  </si>
  <si>
    <t>паспортизация, оценка имущества</t>
  </si>
  <si>
    <t>Еремина</t>
  </si>
  <si>
    <t>ограждение крематора</t>
  </si>
  <si>
    <t>заполнение форм по обращению с ТКО (остаток)</t>
  </si>
  <si>
    <t>803 0113 9950091002 244 226/1135</t>
  </si>
  <si>
    <t>страхование имущества</t>
  </si>
  <si>
    <t>803 0113 9950091019 244 226/1140</t>
  </si>
  <si>
    <t>питание офиц.делегаций</t>
  </si>
  <si>
    <t>Байгаскина</t>
  </si>
  <si>
    <t>МП "Профилактика правонарушений"</t>
  </si>
  <si>
    <t>803 0314 1710010010 244 227/1135</t>
  </si>
  <si>
    <t>страхование членов ДНД</t>
  </si>
  <si>
    <t>Чумакова</t>
  </si>
  <si>
    <t>803 0314 1710010010 244 346/1123</t>
  </si>
  <si>
    <t>приобретение баннеров</t>
  </si>
  <si>
    <t>803 0408 9950091008 244 310/1116</t>
  </si>
  <si>
    <t>командировочные расходы на перевозку катафалка</t>
  </si>
  <si>
    <t>Аитова</t>
  </si>
  <si>
    <t>МП "Дорожное хозяйство"</t>
  </si>
  <si>
    <t>803 0409 1850010010 244 225/1105</t>
  </si>
  <si>
    <t>софинансирование на асфальтирование с МО МР</t>
  </si>
  <si>
    <t>Луганский (Аитова)</t>
  </si>
  <si>
    <t>803 0409 1850010010 244 225/1111</t>
  </si>
  <si>
    <t>содержание дорог</t>
  </si>
  <si>
    <t>803 0409 1850010010 244 226/1140</t>
  </si>
  <si>
    <t>благоустройство посадочной полосы остановки</t>
  </si>
  <si>
    <t>форма 06.12.2018 содержание дорог (распр-е фракц.материалов)</t>
  </si>
  <si>
    <t>форма 06.12.2018 договор (распределение щебня на тротуарах)</t>
  </si>
  <si>
    <t>803 0412 9950091002 245 226/1140</t>
  </si>
  <si>
    <t>кадастровые работы</t>
  </si>
  <si>
    <t>Заикина</t>
  </si>
  <si>
    <t>МП "Ремонт МКД""</t>
  </si>
  <si>
    <t>803 0501 2040010030 243 225/1105</t>
  </si>
  <si>
    <t>ремонт квартир</t>
  </si>
  <si>
    <t>803 0501 9950091002 244 223/1110</t>
  </si>
  <si>
    <t>хвс, гвс (незаселенка)</t>
  </si>
  <si>
    <t>803 0501 9950091002 244 225/1129</t>
  </si>
  <si>
    <t>услуги по содержанию (незаселенка)</t>
  </si>
  <si>
    <t>803 0501 9950091002 244 344, 346</t>
  </si>
  <si>
    <t>материалы</t>
  </si>
  <si>
    <t>803 0501 9950091002 853 297/1150</t>
  </si>
  <si>
    <t>софинансирование с фондом ФКР</t>
  </si>
  <si>
    <t>МП ""Формирование городской среды"</t>
  </si>
  <si>
    <t>803 0503 2320010080 244 226/1140</t>
  </si>
  <si>
    <t>софинансирование Городская среда</t>
  </si>
  <si>
    <t>Павлова</t>
  </si>
  <si>
    <t>МП "Благоустройство"</t>
  </si>
  <si>
    <t>803 0503 2320010010 244 225/1129</t>
  </si>
  <si>
    <t>обслуживание уличного освещения</t>
  </si>
  <si>
    <t>Конев</t>
  </si>
  <si>
    <t>803 0503 2320010030 244 222,226</t>
  </si>
  <si>
    <t>захоронение безродных</t>
  </si>
  <si>
    <t>803 0503 2320010030 244 225/1111</t>
  </si>
  <si>
    <t>обслуживание мест захоронений</t>
  </si>
  <si>
    <t>803 0503 2320010040 244 225/1111</t>
  </si>
  <si>
    <t>обслуживание площадей</t>
  </si>
  <si>
    <t>обслуживание непридомовых территорий</t>
  </si>
  <si>
    <t>803 0503 2320010090 244 226/1140</t>
  </si>
  <si>
    <t>экспертиза сметы</t>
  </si>
  <si>
    <t>Михалева</t>
  </si>
  <si>
    <t>МП "Молодежная политика"</t>
  </si>
  <si>
    <t>803 0707 1120011040 244 226/1140</t>
  </si>
  <si>
    <t>содействие занятости студентов</t>
  </si>
  <si>
    <t>Масленникова</t>
  </si>
  <si>
    <t>МП "Переселение граждан"</t>
  </si>
  <si>
    <t>803 1003 2030010030 853 298/1150</t>
  </si>
  <si>
    <t>софинансирование с программой сноса РС (Я)</t>
  </si>
  <si>
    <t>МП "Профилактика безнадзорности среди несовершеннолетних"</t>
  </si>
  <si>
    <t>803 1006 1530010010 244 346/1123</t>
  </si>
  <si>
    <t>приобретение буклетов</t>
  </si>
  <si>
    <t>803 1006 1530010010 244 296/1150</t>
  </si>
  <si>
    <t>организация ЛТО</t>
  </si>
  <si>
    <t>МП "Физкультура и спорт"</t>
  </si>
  <si>
    <t>803 1105 1420010010 244 349/1148</t>
  </si>
  <si>
    <t>приобретение подарочной продукции</t>
  </si>
  <si>
    <t>ИТОГО</t>
  </si>
  <si>
    <t>803 2 02 25555 13 0000 151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</si>
  <si>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</si>
  <si>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услуги машино-часы</t>
  </si>
  <si>
    <t>МК №30 содержание дворника администрации, уборщицы общежития 01.03.2019 до 15.08.2019 г.</t>
  </si>
  <si>
    <t>договор №44/12-18 уборщица Монтажников январь</t>
  </si>
  <si>
    <t>договор №64/02-19 уборщица Монтажников февраль</t>
  </si>
  <si>
    <t>остаток</t>
  </si>
  <si>
    <t>договор №43/12-18 дворник администрации январь</t>
  </si>
  <si>
    <t>договор №63/02-19 дворник администрации февраль</t>
  </si>
  <si>
    <t>мк №55 уборщица кред.задолженность декабрь 2018 год</t>
  </si>
  <si>
    <t>мк №15 дворник кред.задолженность за декабрь 2018 год</t>
  </si>
  <si>
    <t>МК №19 обслуживание пожарной сигнализации (администрация, Монтажников) 03.2019-31.12.2019</t>
  </si>
  <si>
    <t>экономия по торгам</t>
  </si>
  <si>
    <t>мк №15 плотник, электрик, сантехник кред.задолженность за декабрь 2018 год</t>
  </si>
  <si>
    <t>мк №94 обслуживание пож.сигнализации кред.задолженность за декабрь 2018 год</t>
  </si>
  <si>
    <t>МК №30 содержание вахты общежития, администрации до 15.08.2019 г.</t>
  </si>
  <si>
    <t>договор №44/12-18 вахта Монтажников январь</t>
  </si>
  <si>
    <t>договор 64/02-19 вахта Монтажников февраль</t>
  </si>
  <si>
    <t>договор №43/12-18 вахта администрации январь</t>
  </si>
  <si>
    <t>договор №62/02-19 вахта администрации февраль</t>
  </si>
  <si>
    <t>МК №21 оценка</t>
  </si>
  <si>
    <t>отчет об оценке (определение возмещения)</t>
  </si>
  <si>
    <t>услуги по заполнению форм, характеризирующих обращение с ТКО</t>
  </si>
  <si>
    <t>тех.присоединение Монтажников 2</t>
  </si>
  <si>
    <t>мк №15 вахта адм кред.задолженность за декабрь 2018 год</t>
  </si>
  <si>
    <t>мк №55 вахта Монт кред.задолженность за декабрь 2018 год</t>
  </si>
  <si>
    <t>МК №31 полиграфия (почетные грамоты, благ.письма, открытка, адрес, календарь)</t>
  </si>
  <si>
    <t xml:space="preserve">приобретение подарочной продукции (цветы) </t>
  </si>
  <si>
    <t>приобретение подарков к благодарственному письму главы</t>
  </si>
  <si>
    <t>приобретение сертификатов организациям на юбилеи (дет. сады)</t>
  </si>
  <si>
    <t>приобретение сувениров (памятных подарков)чайный набор</t>
  </si>
  <si>
    <t>приобретение пакетов, рамок, папок для награждений</t>
  </si>
  <si>
    <t>услуги по органиазции питания</t>
  </si>
  <si>
    <t>ремонт пожарного оборудования</t>
  </si>
  <si>
    <t>МК №31 полиграфия (баннеры)</t>
  </si>
  <si>
    <t>приобретение катафалка</t>
  </si>
  <si>
    <t>ремонт участка дороги ул. Попугаевой 18</t>
  </si>
  <si>
    <t>ямочный ремонт дорог</t>
  </si>
  <si>
    <t>договор №46/01-19 февраль</t>
  </si>
  <si>
    <t>договор №48/01-19 февраль</t>
  </si>
  <si>
    <t>договор №47/01-19 февраль</t>
  </si>
  <si>
    <t>обслуживание 01.03.2019-15.05.2019</t>
  </si>
  <si>
    <t>обслуживание дорог 16.05.2019-31.12.2019</t>
  </si>
  <si>
    <t>мк №13 кредиторская задолженность за декабрь 2018 год</t>
  </si>
  <si>
    <t>благоустройство посадочной полосы остановка Лидер</t>
  </si>
  <si>
    <t>доставка насоса Алмазная д.4А</t>
  </si>
  <si>
    <t>экспертные заключения тех.состояния МКД</t>
  </si>
  <si>
    <t>приобретение насоса Алмазная д.4А</t>
  </si>
  <si>
    <t>договор №49/01-19 январь-февраль</t>
  </si>
  <si>
    <t>МК №20 обслуживание март-декабрь</t>
  </si>
  <si>
    <t>мк №12 кред.задолженность за декабрь 2018 год</t>
  </si>
  <si>
    <t>приобретение саженцев</t>
  </si>
  <si>
    <t>транспортировка безродного</t>
  </si>
  <si>
    <t>МК №17 содержание кладбища 01.03.2019-31.12.2019</t>
  </si>
  <si>
    <t>мк №16 кред.задолженность за декабрь 2018 год</t>
  </si>
  <si>
    <t>захоронение безродного</t>
  </si>
  <si>
    <t>договор №50/01-19 (очистка непридомовых механизированным способом+подсыпка)</t>
  </si>
  <si>
    <t>договор №51/01-19 (очистка ступеней)</t>
  </si>
  <si>
    <t>договор №53/01-19 (очистка площадей от снега) февраль</t>
  </si>
  <si>
    <t>договор №52/01-19 (очистка от снега и льда вручную настилов и тротуаров на непридомовых территориях) февраль</t>
  </si>
  <si>
    <t>обслуживание площадей 01.03.2019-31.12.2019</t>
  </si>
  <si>
    <t>обслуживание непридомовых 01.03.19-31.12.2019</t>
  </si>
  <si>
    <t>мк №14 площади кред.задолженность за декабрь 2018 год</t>
  </si>
  <si>
    <t>мк №17 непридомовые кред.задолженность за декабрь 2018 год</t>
  </si>
  <si>
    <t>МК №16 демонтаж новогодних конструкций</t>
  </si>
  <si>
    <t>монтаж трибуны, флагов</t>
  </si>
  <si>
    <t>заявка экспертиза сметы ремонт ул. Гагарина</t>
  </si>
  <si>
    <t>заявка экспертиза сметы вывоз ТБО</t>
  </si>
  <si>
    <t>обслуживание туалетов</t>
  </si>
  <si>
    <t>заявка приобретение горки-трубы</t>
  </si>
  <si>
    <t>форма 17.12.2018 г. сертификаты</t>
  </si>
  <si>
    <t xml:space="preserve">приобретение сертификатов </t>
  </si>
  <si>
    <t>договор №54/01-19 крещенская купель</t>
  </si>
  <si>
    <t>мк №109 фейерверк 2018 г.</t>
  </si>
  <si>
    <t>организация мероприятий</t>
  </si>
  <si>
    <t>форма 17.12.2018 г. чайные наборы</t>
  </si>
  <si>
    <t>приобретение сертификатов</t>
  </si>
  <si>
    <t>организация мероприятий (день матери)</t>
  </si>
  <si>
    <t>организация мероприятий (день пожилого человека)</t>
  </si>
  <si>
    <t>приобретение мягкой игрушки</t>
  </si>
  <si>
    <t>приобретение сладких подарков</t>
  </si>
  <si>
    <t>организация мероприятий для детей инвалидов (в кругу друзей)</t>
  </si>
  <si>
    <t>проезд на лечение</t>
  </si>
  <si>
    <t>проезд в ДОЛ</t>
  </si>
  <si>
    <t>МК №31 полиграфия приобретение буклетов</t>
  </si>
  <si>
    <t>приобретение путевок в ДОЛ</t>
  </si>
  <si>
    <t>питание продленка</t>
  </si>
  <si>
    <t>поддержка клубов</t>
  </si>
  <si>
    <t>канцтовары</t>
  </si>
  <si>
    <t>организация мероприятий кред.задолженность за декабрь 2018 год</t>
  </si>
  <si>
    <t>спортивный инвентарь под.продукция</t>
  </si>
  <si>
    <t>наградная продукция</t>
  </si>
  <si>
    <t>подпродукция (гаджеты)</t>
  </si>
  <si>
    <t>испытание пожарных кранов</t>
  </si>
  <si>
    <t>№ МК</t>
  </si>
  <si>
    <t>Наименование запланированных бюджетом закупок</t>
  </si>
  <si>
    <t>Цена в извещении</t>
  </si>
  <si>
    <t>Заключенные муниципальные контракты по итогам проведенных торговых процедур</t>
  </si>
  <si>
    <t>экономия, сложившаяся по результатам проведенных торгов</t>
  </si>
  <si>
    <t>Содержание дорог</t>
  </si>
  <si>
    <t>Обслуживание уличного освещения</t>
  </si>
  <si>
    <t>Информация по заключенным контрактам</t>
  </si>
  <si>
    <t>Выполнение работ по содержанию муниципальных кладбищ</t>
  </si>
  <si>
    <t>01.03.2019-31.12.2019</t>
  </si>
  <si>
    <t>01.01.2020-28.02.2020</t>
  </si>
  <si>
    <t>Оказание услуг по содержанию муниципального имущества</t>
  </si>
  <si>
    <t>01.03.2019-15.08.2019</t>
  </si>
  <si>
    <t>Выполнение работ по демонтажу новогодних конструкций</t>
  </si>
  <si>
    <t>до 20.03.2019</t>
  </si>
  <si>
    <t>Оценка имущества</t>
  </si>
  <si>
    <t>до 20.12.2019</t>
  </si>
  <si>
    <t>01.03.2019-15.05.2019</t>
  </si>
  <si>
    <t>Обслуживание пожарной сигнализации в здании Администрации, Монтажников д.2</t>
  </si>
  <si>
    <t>Приобретение подарочной продукции (полиграфия)</t>
  </si>
  <si>
    <t>до 31.12.2019</t>
  </si>
  <si>
    <t>Всего экономия по заключенным контрактам по состоянию на 27.02.2019</t>
  </si>
  <si>
    <t>100 1 03 02231 01 0000 110</t>
  </si>
  <si>
    <t>100 1 03 02241 01 0000 110</t>
  </si>
  <si>
    <t>100 1 03 02251 01 0000 110</t>
  </si>
  <si>
    <t>100 1 03 02261 01 0000 110</t>
  </si>
  <si>
    <t>в т.ч.</t>
  </si>
  <si>
    <t>2019 год</t>
  </si>
  <si>
    <t>2020 год</t>
  </si>
  <si>
    <t>проектирование пожарной сигнализации</t>
  </si>
  <si>
    <t xml:space="preserve">1. </t>
  </si>
  <si>
    <t>Уменьшение по доходной и расходной части за счет преференций</t>
  </si>
  <si>
    <t>ООО "ПТВС" аренда имущества</t>
  </si>
  <si>
    <t>КСК АК "АЛРОСА" (ПАО) аренда земли</t>
  </si>
  <si>
    <t>Резервный фонд</t>
  </si>
  <si>
    <t>2.</t>
  </si>
  <si>
    <t>Экономия по заключенным контрактам "Информация по контрактам"</t>
  </si>
  <si>
    <t xml:space="preserve">Экономия по заключенным контрактам </t>
  </si>
  <si>
    <t>3.</t>
  </si>
  <si>
    <t>Возврат средств в соответствующие бюджеты</t>
  </si>
  <si>
    <t>Возврат в ФБ, РБ городская среда</t>
  </si>
  <si>
    <t>Возврат в РБ отлов собак</t>
  </si>
  <si>
    <t>Возврат в МО "МР"</t>
  </si>
  <si>
    <t xml:space="preserve">            всего</t>
  </si>
  <si>
    <t>Остаток средств на 01.01.2019 г. "Условно утвержденные расходы"</t>
  </si>
  <si>
    <t>4.</t>
  </si>
  <si>
    <t>За счет средств ФБ ВУС (по заявке начальника ВУС)</t>
  </si>
  <si>
    <t>Командировочные расходы</t>
  </si>
  <si>
    <t>Техническое обеспечение (оргтехника)</t>
  </si>
  <si>
    <t>Приобретение бумаги</t>
  </si>
  <si>
    <t>всего</t>
  </si>
  <si>
    <t>Средства на распределение</t>
  </si>
  <si>
    <t>Приложение № 2
к решению сессии поселкового Совета депутатов 
IV-№26-9  от «30» января 2019  года</t>
  </si>
  <si>
    <t>Распределение бюджетных ассигнований по целевым статьям и группам видов расходов на реализацию муниципальных  программ на 2019 год</t>
  </si>
  <si>
    <t>МП "Развитие культуры и социокультурного пространства"</t>
  </si>
  <si>
    <t>МП "Приоритетные направления по молодежной политике"</t>
  </si>
  <si>
    <t>МП "Развитие физической культуры и спорта"</t>
  </si>
  <si>
    <t>Организация и проведение физкультурно-оздоровительных и спортивно-массовых мероприятий</t>
  </si>
  <si>
    <t>Социальная поддержка граждан</t>
  </si>
  <si>
    <t>МП ""Поддержка социально ориентированных некоммерческих организаций"</t>
  </si>
  <si>
    <t>Предоставление субсидий бюджетным, автономным учреждениям и иным некоммерческим организациям</t>
  </si>
  <si>
    <t>600</t>
  </si>
  <si>
    <t>МП "Социальная поддержка населения"</t>
  </si>
  <si>
    <t>Меры социальной поддержки для семьи и детей из малообеспеченных и многодетных семей</t>
  </si>
  <si>
    <t>МП "Профилактика безнадзорности и правонарушений среди несовершеннолетних"</t>
  </si>
  <si>
    <t>МП "Безбарьерная среда"</t>
  </si>
  <si>
    <t>Формирование доступной среды</t>
  </si>
  <si>
    <t>17 0 00 00000</t>
  </si>
  <si>
    <t>Повышение эффективности работы  в сфере профилактики правонарушений</t>
  </si>
  <si>
    <t>17 1 00 00000</t>
  </si>
  <si>
    <t>МП "Комплексное развитие транспортной инфраструктуры"</t>
  </si>
  <si>
    <t>18 0 00 00000</t>
  </si>
  <si>
    <t>Подпрограмма "Обеспечение граждан доступным и комфортным жильем"</t>
  </si>
  <si>
    <t>Переселение граждан из аварийного жилищного фонда</t>
  </si>
  <si>
    <t>Обеспечение жильем молодых семей в рамках федеральной целевой программы "Жилище" на 2015 - 2020 годы (за счет средств МБ)</t>
  </si>
  <si>
    <t>МП "Адресная программа капитального ремонта МКД, принадлежащих МО "</t>
  </si>
  <si>
    <t>20 4 00 00000</t>
  </si>
  <si>
    <t>Капитальный ремонт муниципального жилищного фонда</t>
  </si>
  <si>
    <t>МП "Формирование комфортной городской среды"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</si>
  <si>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</si>
  <si>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</si>
  <si>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</si>
  <si>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МП "Развитие и поддержка малого и среднего предпринимательства"</t>
  </si>
  <si>
    <t>Развитие предпринимательства</t>
  </si>
  <si>
    <t>26 3 00 00000</t>
  </si>
  <si>
    <t>Поддержка субъектов малого и среднего предпринимательства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</si>
  <si>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</si>
  <si>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5.</t>
  </si>
  <si>
    <t>Экспертиза сметы на выполнение работ по благоустройству дворовой территории ул. Энтузиастов д.2, Советская д.13</t>
  </si>
  <si>
    <t>Информационные услуги</t>
  </si>
  <si>
    <t>заявка экспертиза сметы благоустройство дворовой территории</t>
  </si>
  <si>
    <t>Распределение бюджетных ассигнований по целевым статьям и группам видов расходов на реализацию муниципальных  программ на 2020, 2021 год</t>
  </si>
  <si>
    <t>Сумма на 2020 год</t>
  </si>
  <si>
    <t>Сумма на 2021 год</t>
  </si>
  <si>
    <t>МП ""Приоритетные направления по молодежной политике"</t>
  </si>
  <si>
    <t>МР "Развитие физической культуры и спорта"</t>
  </si>
  <si>
    <t>МП "Поддержка социально ориентированных некоммерческих организаций"</t>
  </si>
  <si>
    <t>МП "Обеспечение граждан доступным и комфортным жильем" подпрограмма "Обеспечение жильем молодых семей"</t>
  </si>
  <si>
    <t>20 3 00 L0200</t>
  </si>
  <si>
    <t>МП "Адресная программа капитального ремонта многоквартирных домов и жилых помещений, принадлежащих МО</t>
  </si>
  <si>
    <t>МП "Поддержка и развитие малого и среднего предпринимательства"</t>
  </si>
  <si>
    <t>таблица 2.2.</t>
  </si>
  <si>
    <t>Приложение №2
к решению сессии поселкового Совета депутатов 
IV-№27-  от «27» февраля 2019  года</t>
  </si>
  <si>
    <t>таблица 2.1.</t>
  </si>
  <si>
    <t>Приложение №3
к решению сессии поселкового Совета депутатов
IV-№27- от «27» февраля 2019 года</t>
  </si>
  <si>
    <t>таблица 3.1.</t>
  </si>
  <si>
    <t>Заявки на передвижку</t>
  </si>
  <si>
    <t>5.1.</t>
  </si>
  <si>
    <t>5.2.</t>
  </si>
  <si>
    <t>Ямочный ремонт дорог</t>
  </si>
  <si>
    <t>Условно-утвержденные расходы по Дорожному хозяйству</t>
  </si>
  <si>
    <t>Приложение №4
к решению сессии Айхальского поселкового Совета
IV - №27-   от «27» февраля 2019 года</t>
  </si>
  <si>
    <t>таблица 4.1.</t>
  </si>
  <si>
    <t xml:space="preserve">Распределение бюджетных ассигнований по разделам, подразделам, целевым статьям, статьям, подстатьям и видам 
расходов классификации расходов бюджета  МО "Поселок Айхал" на плановый период 2020 и 2021 годы </t>
  </si>
  <si>
    <t>уточнение</t>
  </si>
  <si>
    <t>Увеличение стоимости неисключительных прав на результаты интеллектуальной деятельности с определенным сроком полезного пользования</t>
  </si>
  <si>
    <t>Услуги в области информационных технологий</t>
  </si>
  <si>
    <t>1136</t>
  </si>
  <si>
    <r>
      <t xml:space="preserve">Услуги по страхованию </t>
    </r>
    <r>
      <rPr>
        <b/>
        <sz val="10"/>
        <color theme="1"/>
        <rFont val="Times New Roman"/>
        <family val="1"/>
        <charset val="204"/>
      </rPr>
      <t>(у/у)</t>
    </r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</si>
  <si>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</si>
  <si>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18-365</t>
  </si>
  <si>
    <t>18-783</t>
  </si>
  <si>
    <t>форма 19.12.2018</t>
  </si>
  <si>
    <t xml:space="preserve">Приобретение (изготовление) основных средств </t>
  </si>
  <si>
    <t>таблица 4.2.</t>
  </si>
  <si>
    <t>Приложение №4
к решению сессии Айхальского поселкового Совета
IV - №27-  от «27» февраля 2019 года</t>
  </si>
  <si>
    <t>Приложение №5
к решению сессии Айхальского поселкового Совета
IV - №27-   от «27» февраля 2019 года</t>
  </si>
  <si>
    <t>таблица 5.1.</t>
  </si>
  <si>
    <t>Распределение бюджетных ассигнований по разделам, подразделам, целевым статьям и видам расходов классификации расходов ведомственной структуре расходов бюджета  МО "Поселок Айхал" на 2019 год</t>
  </si>
  <si>
    <t>Приложение №5
к решению сессии Айхальского поселкового Совета
IV - №27-  от «27» февраля 2019 года</t>
  </si>
  <si>
    <t>таблица 5.2.</t>
  </si>
  <si>
    <t>Распределение бюджетных ассигнований по целевым статьям и группам видов расходов на реализацию непрограммных расходов на 2020, 2021 год</t>
  </si>
  <si>
    <t>Имущественный взнос в некоммерческую организацию "ФКР РС (Я)"</t>
  </si>
  <si>
    <t>Закупка товаров, работ и услуг для гос.нужд</t>
  </si>
  <si>
    <t>Резервный фонд 2019, 2020 годы</t>
  </si>
  <si>
    <t>Приложение №3
к решению сессии поселкового Совета депутатов 
IV-№24-  от «21» декабря 2018  года</t>
  </si>
  <si>
    <t>таблица 3.2.</t>
  </si>
  <si>
    <t>Приложение №6</t>
  </si>
  <si>
    <t xml:space="preserve">к решению сессии поселкового Совета депутатов </t>
  </si>
  <si>
    <t xml:space="preserve">Объем расходов Дорожного фонда    </t>
  </si>
  <si>
    <t>МО "Поселок Айхал" Республики Саха (Якутия) на 2019 год</t>
  </si>
  <si>
    <t>в рублях</t>
  </si>
  <si>
    <t>№ п/п</t>
  </si>
  <si>
    <t>Наименование объектов содержания</t>
  </si>
  <si>
    <t>Сумма на 2016 год</t>
  </si>
  <si>
    <t xml:space="preserve">уточнения                      (+;-) </t>
  </si>
  <si>
    <t>Сумма  на 2019 год</t>
  </si>
  <si>
    <t xml:space="preserve">Содержание автомобильных дорог общего пользования </t>
  </si>
  <si>
    <t xml:space="preserve">Текущий ремонт автомобильных дорог общего пользования </t>
  </si>
  <si>
    <t xml:space="preserve"> </t>
  </si>
  <si>
    <t>Всего объем дорожного фонда МО "Поселок Айхал"</t>
  </si>
  <si>
    <t>таблица 6.1.</t>
  </si>
  <si>
    <t>от 27.02.2019 г. IV-№27-</t>
  </si>
  <si>
    <t>МО "Поселок Айхал" Республики Саха (Якутия) на плановый 2020 и 2021 годов</t>
  </si>
  <si>
    <t>Сумма  на 2020 год</t>
  </si>
  <si>
    <t>Сумма  на 2021 год</t>
  </si>
  <si>
    <t>Текущий и капитальный ремонт автомобильных дорог общего пользования</t>
  </si>
  <si>
    <t>Таблица 6.2.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</si>
</sst>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&quot;-&quot;?_р_._-;_-@_-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20" fillId="0" borderId="0"/>
    <xf numFmtId="164" fontId="24" fillId="0" borderId="0" applyFont="0" applyFill="0" applyBorder="0" applyAlignment="0" applyProtection="0"/>
    <xf numFmtId="0" fontId="15" fillId="0" borderId="0"/>
  </cellStyleXfs>
  <cellXfs count="349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4" fillId="0" borderId="4" xfId="0" quotePrefix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quotePrefix="1" applyFont="1" applyFill="1" applyBorder="1" applyAlignment="1">
      <alignment horizontal="center" vertical="top" wrapText="1"/>
    </xf>
    <xf numFmtId="0" fontId="2" fillId="0" borderId="4" xfId="0" quotePrefix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4" xfId="0" quotePrefix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0" fontId="12" fillId="0" borderId="1" xfId="1" applyNumberFormat="1" applyFont="1" applyFill="1" applyBorder="1" applyAlignment="1">
      <alignment horizontal="left" vertical="center" wrapText="1" shrinkToFit="1"/>
    </xf>
    <xf numFmtId="0" fontId="12" fillId="0" borderId="1" xfId="1" applyNumberFormat="1" applyFont="1" applyFill="1" applyBorder="1" applyAlignment="1">
      <alignment horizontal="left" wrapText="1" shrinkToFit="1"/>
    </xf>
    <xf numFmtId="0" fontId="16" fillId="0" borderId="1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2" fillId="0" borderId="17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9" fillId="0" borderId="4" xfId="0" quotePrefix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2" xfId="0" applyFont="1" applyBorder="1" applyAlignment="1"/>
    <xf numFmtId="3" fontId="0" fillId="0" borderId="1" xfId="0" quotePrefix="1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quotePrefix="1" applyBorder="1"/>
    <xf numFmtId="0" fontId="21" fillId="0" borderId="4" xfId="0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4" fontId="0" fillId="0" borderId="1" xfId="0" quotePrefix="1" applyNumberFormat="1" applyBorder="1"/>
    <xf numFmtId="4" fontId="0" fillId="0" borderId="18" xfId="0" applyNumberFormat="1" applyBorder="1"/>
    <xf numFmtId="0" fontId="0" fillId="0" borderId="12" xfId="0" applyBorder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6" fillId="0" borderId="5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justify"/>
    </xf>
    <xf numFmtId="0" fontId="22" fillId="0" borderId="1" xfId="0" applyFont="1" applyFill="1" applyBorder="1"/>
    <xf numFmtId="0" fontId="22" fillId="0" borderId="1" xfId="0" applyFont="1" applyFill="1" applyBorder="1" applyAlignment="1">
      <alignment vertical="justify" wrapText="1"/>
    </xf>
    <xf numFmtId="0" fontId="22" fillId="0" borderId="1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4" xfId="0" quotePrefix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1" xfId="0" applyFill="1" applyBorder="1" applyAlignment="1">
      <alignment vertical="justify"/>
    </xf>
    <xf numFmtId="0" fontId="0" fillId="0" borderId="1" xfId="0" applyBorder="1" applyAlignment="1">
      <alignment vertical="justify"/>
    </xf>
    <xf numFmtId="0" fontId="1" fillId="0" borderId="1" xfId="0" applyFont="1" applyBorder="1" applyAlignment="1">
      <alignment vertical="justify"/>
    </xf>
    <xf numFmtId="4" fontId="1" fillId="0" borderId="0" xfId="0" applyNumberFormat="1" applyFont="1"/>
    <xf numFmtId="0" fontId="1" fillId="0" borderId="0" xfId="0" applyFont="1"/>
    <xf numFmtId="0" fontId="0" fillId="0" borderId="1" xfId="0" applyFill="1" applyBorder="1" applyAlignment="1">
      <alignment horizontal="left" vertical="justify"/>
    </xf>
    <xf numFmtId="4" fontId="6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" fontId="2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25" fillId="0" borderId="0" xfId="0" applyFont="1"/>
    <xf numFmtId="0" fontId="26" fillId="0" borderId="0" xfId="0" applyFont="1"/>
    <xf numFmtId="0" fontId="20" fillId="0" borderId="0" xfId="2" applyFont="1" applyFill="1" applyAlignment="1">
      <alignment horizontal="right"/>
    </xf>
    <xf numFmtId="0" fontId="27" fillId="0" borderId="0" xfId="2" applyFont="1" applyFill="1" applyAlignment="1"/>
    <xf numFmtId="0" fontId="27" fillId="0" borderId="0" xfId="2" applyFont="1" applyAlignment="1"/>
    <xf numFmtId="0" fontId="2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2" applyFont="1" applyFill="1" applyAlignment="1">
      <alignment horizontal="right"/>
    </xf>
    <xf numFmtId="0" fontId="29" fillId="0" borderId="0" xfId="0" applyFont="1" applyAlignment="1"/>
    <xf numFmtId="0" fontId="25" fillId="0" borderId="0" xfId="0" applyFont="1" applyFill="1"/>
    <xf numFmtId="0" fontId="28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29" fillId="0" borderId="0" xfId="0" applyFont="1"/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justify" vertical="center" wrapText="1"/>
    </xf>
    <xf numFmtId="165" fontId="28" fillId="0" borderId="3" xfId="3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/>
    <xf numFmtId="165" fontId="25" fillId="0" borderId="42" xfId="3" applyNumberFormat="1" applyFont="1" applyBorder="1"/>
    <xf numFmtId="43" fontId="25" fillId="0" borderId="43" xfId="0" applyNumberFormat="1" applyFont="1" applyFill="1" applyBorder="1"/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justify" vertical="center" wrapText="1"/>
    </xf>
    <xf numFmtId="165" fontId="28" fillId="0" borderId="1" xfId="3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/>
    <xf numFmtId="165" fontId="25" fillId="0" borderId="11" xfId="3" applyNumberFormat="1" applyFont="1" applyBorder="1"/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wrapText="1"/>
    </xf>
    <xf numFmtId="165" fontId="27" fillId="0" borderId="48" xfId="3" applyNumberFormat="1" applyFont="1" applyBorder="1" applyAlignment="1">
      <alignment horizontal="center" vertical="center" wrapText="1"/>
    </xf>
    <xf numFmtId="165" fontId="29" fillId="0" borderId="48" xfId="0" applyNumberFormat="1" applyFont="1" applyBorder="1" applyAlignment="1">
      <alignment horizontal="center" vertical="center" wrapText="1"/>
    </xf>
    <xf numFmtId="165" fontId="29" fillId="0" borderId="48" xfId="0" applyNumberFormat="1" applyFont="1" applyBorder="1"/>
    <xf numFmtId="165" fontId="29" fillId="0" borderId="49" xfId="0" applyNumberFormat="1" applyFont="1" applyFill="1" applyBorder="1"/>
    <xf numFmtId="0" fontId="25" fillId="0" borderId="0" xfId="0" applyFont="1" applyAlignment="1">
      <alignment vertical="center"/>
    </xf>
    <xf numFmtId="0" fontId="25" fillId="0" borderId="0" xfId="0" applyFont="1" applyAlignment="1"/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7" fillId="0" borderId="0" xfId="0" applyFont="1" applyAlignment="1"/>
    <xf numFmtId="4" fontId="28" fillId="0" borderId="0" xfId="4" applyNumberFormat="1" applyFont="1" applyFill="1" applyAlignment="1">
      <alignment vertical="center"/>
    </xf>
    <xf numFmtId="0" fontId="27" fillId="0" borderId="0" xfId="4" applyFont="1" applyFill="1"/>
    <xf numFmtId="0" fontId="28" fillId="0" borderId="0" xfId="0" applyFont="1" applyFill="1"/>
    <xf numFmtId="0" fontId="27" fillId="0" borderId="0" xfId="0" applyFont="1" applyAlignment="1">
      <alignment horizontal="justify"/>
    </xf>
    <xf numFmtId="0" fontId="27" fillId="0" borderId="0" xfId="4" applyFont="1" applyFill="1" applyAlignment="1">
      <alignment vertical="center" wrapText="1"/>
    </xf>
    <xf numFmtId="0" fontId="28" fillId="0" borderId="0" xfId="4" applyFont="1" applyFill="1"/>
    <xf numFmtId="0" fontId="27" fillId="0" borderId="0" xfId="0" applyFont="1" applyFill="1"/>
    <xf numFmtId="43" fontId="25" fillId="0" borderId="0" xfId="3" applyNumberFormat="1" applyFont="1"/>
    <xf numFmtId="0" fontId="20" fillId="0" borderId="0" xfId="2" applyFont="1" applyFill="1" applyAlignment="1"/>
    <xf numFmtId="0" fontId="20" fillId="0" borderId="0" xfId="2" applyFont="1" applyAlignment="1">
      <alignment wrapText="1"/>
    </xf>
    <xf numFmtId="0" fontId="30" fillId="0" borderId="0" xfId="2" applyFont="1" applyAlignment="1"/>
    <xf numFmtId="0" fontId="28" fillId="0" borderId="0" xfId="0" applyFont="1" applyFill="1" applyAlignment="1">
      <alignment wrapText="1"/>
    </xf>
    <xf numFmtId="0" fontId="20" fillId="0" borderId="0" xfId="2" applyFont="1" applyAlignment="1"/>
    <xf numFmtId="0" fontId="30" fillId="0" borderId="0" xfId="0" applyFont="1" applyFill="1" applyAlignment="1">
      <alignment horizontal="right"/>
    </xf>
    <xf numFmtId="0" fontId="28" fillId="0" borderId="0" xfId="2" applyFont="1" applyAlignment="1"/>
    <xf numFmtId="43" fontId="25" fillId="0" borderId="53" xfId="0" applyNumberFormat="1" applyFont="1" applyFill="1" applyBorder="1" applyAlignment="1">
      <alignment horizontal="right"/>
    </xf>
    <xf numFmtId="43" fontId="25" fillId="0" borderId="43" xfId="0" applyNumberFormat="1" applyFont="1" applyFill="1" applyBorder="1" applyAlignment="1">
      <alignment horizontal="right"/>
    </xf>
    <xf numFmtId="165" fontId="29" fillId="0" borderId="54" xfId="0" applyNumberFormat="1" applyFont="1" applyBorder="1"/>
    <xf numFmtId="165" fontId="29" fillId="0" borderId="55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0" fillId="0" borderId="2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 vertical="justify"/>
    </xf>
    <xf numFmtId="0" fontId="0" fillId="0" borderId="3" xfId="0" applyFill="1" applyBorder="1" applyAlignment="1">
      <alignment horizontal="left" vertical="justify"/>
    </xf>
    <xf numFmtId="0" fontId="3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0" xfId="4" applyFont="1" applyFill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right"/>
    </xf>
    <xf numFmtId="0" fontId="27" fillId="0" borderId="0" xfId="2" applyFont="1" applyFill="1" applyAlignment="1">
      <alignment horizontal="right"/>
    </xf>
    <xf numFmtId="0" fontId="20" fillId="0" borderId="0" xfId="2" applyFont="1" applyAlignment="1">
      <alignment horizontal="right"/>
    </xf>
    <xf numFmtId="0" fontId="20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right"/>
    </xf>
    <xf numFmtId="0" fontId="30" fillId="0" borderId="0" xfId="2" applyFont="1" applyFill="1" applyAlignment="1">
      <alignment horizontal="right"/>
    </xf>
    <xf numFmtId="0" fontId="20" fillId="0" borderId="0" xfId="2" applyFont="1" applyAlignment="1">
      <alignment horizontal="right" wrapText="1"/>
    </xf>
    <xf numFmtId="0" fontId="30" fillId="0" borderId="0" xfId="0" applyFont="1" applyFill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Обычный_Бюджет МО МР (для сессии)" xfId="4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workbookViewId="0">
      <selection activeCell="C16" sqref="C16"/>
    </sheetView>
  </sheetViews>
  <sheetFormatPr defaultRowHeight="15"/>
  <cols>
    <col min="1" max="1" width="4.42578125" customWidth="1"/>
    <col min="2" max="2" width="47.42578125" customWidth="1"/>
    <col min="3" max="3" width="17.5703125" customWidth="1"/>
  </cols>
  <sheetData>
    <row r="2" spans="1:3">
      <c r="A2" s="187" t="s">
        <v>756</v>
      </c>
      <c r="B2" s="187" t="s">
        <v>757</v>
      </c>
    </row>
    <row r="3" spans="1:3">
      <c r="B3" s="160" t="s">
        <v>758</v>
      </c>
      <c r="C3" s="161">
        <v>-1200040.24</v>
      </c>
    </row>
    <row r="4" spans="1:3">
      <c r="B4" s="160" t="s">
        <v>759</v>
      </c>
      <c r="C4" s="161">
        <v>-119693.92</v>
      </c>
    </row>
    <row r="5" spans="1:3">
      <c r="B5" s="160" t="s">
        <v>760</v>
      </c>
      <c r="C5" s="161">
        <v>-1319734.1159999999</v>
      </c>
    </row>
    <row r="6" spans="1:3">
      <c r="C6" s="170"/>
    </row>
    <row r="7" spans="1:3">
      <c r="A7" s="187" t="s">
        <v>761</v>
      </c>
      <c r="B7" s="187" t="s">
        <v>762</v>
      </c>
      <c r="C7" s="170"/>
    </row>
    <row r="8" spans="1:3">
      <c r="B8" s="160" t="s">
        <v>763</v>
      </c>
      <c r="C8" s="161">
        <v>1383131.1</v>
      </c>
    </row>
    <row r="9" spans="1:3">
      <c r="B9" s="160" t="s">
        <v>760</v>
      </c>
      <c r="C9" s="161">
        <v>1383131.1</v>
      </c>
    </row>
    <row r="10" spans="1:3">
      <c r="C10" s="170"/>
    </row>
    <row r="11" spans="1:3">
      <c r="A11" s="187" t="s">
        <v>764</v>
      </c>
      <c r="B11" s="187" t="s">
        <v>765</v>
      </c>
      <c r="C11" s="170"/>
    </row>
    <row r="12" spans="1:3">
      <c r="B12" s="160" t="s">
        <v>766</v>
      </c>
      <c r="C12" s="161">
        <v>-3287098.7</v>
      </c>
    </row>
    <row r="13" spans="1:3">
      <c r="B13" s="160" t="s">
        <v>767</v>
      </c>
      <c r="C13" s="161">
        <v>-15980</v>
      </c>
    </row>
    <row r="14" spans="1:3">
      <c r="B14" s="160" t="s">
        <v>768</v>
      </c>
      <c r="C14" s="161">
        <v>-8493167.8100000005</v>
      </c>
    </row>
    <row r="15" spans="1:3">
      <c r="B15" s="202" t="s">
        <v>769</v>
      </c>
      <c r="C15" s="161">
        <f>SUM(C12:C14)</f>
        <v>-11796246.510000002</v>
      </c>
    </row>
    <row r="16" spans="1:3" ht="30">
      <c r="B16" s="184" t="s">
        <v>770</v>
      </c>
      <c r="C16" s="161">
        <v>-11796246.51</v>
      </c>
    </row>
    <row r="17" spans="1:3">
      <c r="C17" s="170"/>
    </row>
    <row r="18" spans="1:3">
      <c r="A18" s="187" t="s">
        <v>771</v>
      </c>
      <c r="B18" s="187" t="s">
        <v>772</v>
      </c>
      <c r="C18" s="170"/>
    </row>
    <row r="19" spans="1:3">
      <c r="B19" s="160" t="s">
        <v>773</v>
      </c>
      <c r="C19" s="161">
        <v>230000</v>
      </c>
    </row>
    <row r="20" spans="1:3">
      <c r="B20" s="160" t="s">
        <v>774</v>
      </c>
      <c r="C20" s="161">
        <v>264066.67</v>
      </c>
    </row>
    <row r="21" spans="1:3">
      <c r="B21" s="160" t="s">
        <v>775</v>
      </c>
      <c r="C21" s="161">
        <v>22333.33</v>
      </c>
    </row>
    <row r="22" spans="1:3">
      <c r="B22" s="202" t="s">
        <v>776</v>
      </c>
      <c r="C22" s="161">
        <f>SUM(C19:C21)</f>
        <v>516400</v>
      </c>
    </row>
    <row r="23" spans="1:3">
      <c r="B23" s="160" t="s">
        <v>777</v>
      </c>
      <c r="C23" s="161">
        <v>-516400</v>
      </c>
    </row>
    <row r="25" spans="1:3">
      <c r="A25" s="187" t="s">
        <v>813</v>
      </c>
      <c r="B25" s="187" t="s">
        <v>832</v>
      </c>
    </row>
    <row r="26" spans="1:3" ht="45">
      <c r="A26" s="160" t="s">
        <v>833</v>
      </c>
      <c r="B26" s="184" t="s">
        <v>814</v>
      </c>
      <c r="C26" s="161">
        <v>83376</v>
      </c>
    </row>
    <row r="27" spans="1:3">
      <c r="A27" s="160"/>
      <c r="B27" s="160" t="s">
        <v>815</v>
      </c>
      <c r="C27" s="161">
        <v>-83376</v>
      </c>
    </row>
    <row r="28" spans="1:3">
      <c r="A28" s="160" t="s">
        <v>834</v>
      </c>
      <c r="B28" s="160" t="s">
        <v>835</v>
      </c>
      <c r="C28" s="161">
        <v>867430.8</v>
      </c>
    </row>
    <row r="29" spans="1:3" ht="30">
      <c r="A29" s="160"/>
      <c r="B29" s="184" t="s">
        <v>836</v>
      </c>
      <c r="C29" s="161">
        <v>-867430.8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8"/>
  <sheetViews>
    <sheetView workbookViewId="0">
      <selection activeCell="A5" sqref="A5:N5"/>
    </sheetView>
  </sheetViews>
  <sheetFormatPr defaultColWidth="8.7109375" defaultRowHeight="15"/>
  <cols>
    <col min="1" max="1" width="38.85546875" style="1" customWidth="1"/>
    <col min="2" max="2" width="6.5703125" style="1" customWidth="1"/>
    <col min="3" max="3" width="5.5703125" style="1" customWidth="1"/>
    <col min="4" max="4" width="5.42578125" style="1" customWidth="1"/>
    <col min="5" max="5" width="14.140625" style="1" customWidth="1"/>
    <col min="6" max="6" width="6.140625" style="1" customWidth="1"/>
    <col min="7" max="7" width="6.140625" style="1" hidden="1" customWidth="1"/>
    <col min="8" max="8" width="7.85546875" style="3" hidden="1" customWidth="1"/>
    <col min="9" max="9" width="6.140625" style="3" hidden="1" customWidth="1"/>
    <col min="10" max="11" width="15.140625" style="1" hidden="1" customWidth="1"/>
    <col min="12" max="14" width="15.140625" style="1" customWidth="1"/>
    <col min="15" max="16384" width="8.7109375" style="1"/>
  </cols>
  <sheetData>
    <row r="1" spans="1:14">
      <c r="A1" s="1" t="s">
        <v>1</v>
      </c>
    </row>
    <row r="2" spans="1:14" ht="56.1" customHeight="1">
      <c r="A2" s="294" t="s">
        <v>852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4.45" customHeight="1">
      <c r="A3" s="207"/>
      <c r="B3" s="207"/>
      <c r="C3" s="207"/>
      <c r="D3" s="207"/>
      <c r="E3" s="207"/>
      <c r="F3" s="302" t="s">
        <v>853</v>
      </c>
      <c r="G3" s="302"/>
      <c r="H3" s="302"/>
      <c r="I3" s="302"/>
      <c r="J3" s="302"/>
      <c r="K3" s="302"/>
      <c r="L3" s="302"/>
      <c r="M3" s="302"/>
      <c r="N3" s="302"/>
    </row>
    <row r="4" spans="1:14">
      <c r="A4" s="207"/>
      <c r="B4" s="207"/>
      <c r="C4" s="207"/>
      <c r="D4" s="207"/>
      <c r="E4" s="207"/>
      <c r="F4" s="208"/>
      <c r="G4" s="208"/>
      <c r="H4" s="208"/>
      <c r="I4" s="208"/>
      <c r="J4" s="208"/>
    </row>
    <row r="5" spans="1:14" ht="32.1" customHeight="1">
      <c r="A5" s="295" t="s">
        <v>854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:14">
      <c r="A6" s="29" t="s">
        <v>1</v>
      </c>
      <c r="B6" s="29" t="s">
        <v>1</v>
      </c>
      <c r="C6" s="29" t="s">
        <v>1</v>
      </c>
      <c r="D6" s="29" t="s">
        <v>1</v>
      </c>
      <c r="E6" s="29" t="s">
        <v>1</v>
      </c>
      <c r="F6" s="29" t="s">
        <v>1</v>
      </c>
      <c r="G6" s="29"/>
      <c r="H6" s="29" t="s">
        <v>1</v>
      </c>
      <c r="I6" s="29" t="s">
        <v>1</v>
      </c>
      <c r="J6" s="30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4" ht="25.5">
      <c r="A8" s="4" t="s">
        <v>6</v>
      </c>
      <c r="B8" s="4" t="s">
        <v>90</v>
      </c>
      <c r="C8" s="4" t="s">
        <v>91</v>
      </c>
      <c r="D8" s="4" t="s">
        <v>92</v>
      </c>
      <c r="E8" s="4" t="s">
        <v>93</v>
      </c>
      <c r="F8" s="4" t="s">
        <v>94</v>
      </c>
      <c r="G8" s="4" t="s">
        <v>95</v>
      </c>
      <c r="H8" s="4" t="s">
        <v>96</v>
      </c>
      <c r="I8" s="8" t="s">
        <v>97</v>
      </c>
      <c r="J8" s="31">
        <v>2019</v>
      </c>
      <c r="K8" s="14" t="s">
        <v>490</v>
      </c>
      <c r="L8" s="14" t="s">
        <v>471</v>
      </c>
      <c r="M8" s="14" t="s">
        <v>79</v>
      </c>
      <c r="N8" s="14" t="s">
        <v>493</v>
      </c>
    </row>
    <row r="9" spans="1:14">
      <c r="A9" s="32" t="s">
        <v>98</v>
      </c>
      <c r="B9" s="4" t="s">
        <v>99</v>
      </c>
      <c r="C9" s="33" t="s">
        <v>1</v>
      </c>
      <c r="D9" s="33" t="s">
        <v>1</v>
      </c>
      <c r="E9" s="33" t="s">
        <v>1</v>
      </c>
      <c r="F9" s="33" t="s">
        <v>1</v>
      </c>
      <c r="G9" s="33"/>
      <c r="H9" s="33" t="s">
        <v>1</v>
      </c>
      <c r="I9" s="34" t="s">
        <v>1</v>
      </c>
      <c r="J9" s="35" t="e">
        <f>J10</f>
        <v>#REF!</v>
      </c>
      <c r="K9" s="35" t="e">
        <f t="shared" ref="K9:N9" si="0">K10</f>
        <v>#REF!</v>
      </c>
      <c r="L9" s="35">
        <f t="shared" si="0"/>
        <v>307175916.80000001</v>
      </c>
      <c r="M9" s="35">
        <f t="shared" si="0"/>
        <v>-13115980.67</v>
      </c>
      <c r="N9" s="35">
        <f t="shared" si="0"/>
        <v>294059936.12999994</v>
      </c>
    </row>
    <row r="10" spans="1:14" ht="38.25">
      <c r="A10" s="6" t="s">
        <v>100</v>
      </c>
      <c r="B10" s="5" t="s">
        <v>99</v>
      </c>
      <c r="C10" s="17" t="s">
        <v>1</v>
      </c>
      <c r="D10" s="17" t="s">
        <v>1</v>
      </c>
      <c r="E10" s="17" t="s">
        <v>1</v>
      </c>
      <c r="F10" s="17" t="s">
        <v>1</v>
      </c>
      <c r="G10" s="17"/>
      <c r="H10" s="16" t="s">
        <v>1</v>
      </c>
      <c r="I10" s="19" t="s">
        <v>1</v>
      </c>
      <c r="J10" s="35" t="e">
        <f>J11+J228+J266+J309+J386+J523+J555+J584+J679+J706+J714</f>
        <v>#REF!</v>
      </c>
      <c r="K10" s="35" t="e">
        <f>K11+K228+K266+K309+K386+K523+K555+K584+K679+K706+K714</f>
        <v>#REF!</v>
      </c>
      <c r="L10" s="35">
        <f>L11+L228+L266+L309+L386+L523+L555+L584+L679+L706+L714</f>
        <v>307175916.80000001</v>
      </c>
      <c r="M10" s="35">
        <f>M11+M228+M266+M309+M386+M523+M555+M584+M679+M706+M714</f>
        <v>-13115980.67</v>
      </c>
      <c r="N10" s="35">
        <f>N11+N228+N266+N309+N386+N523+N555+N584+N679+N706+N714</f>
        <v>294059936.12999994</v>
      </c>
    </row>
    <row r="11" spans="1:14">
      <c r="A11" s="36" t="s">
        <v>101</v>
      </c>
      <c r="B11" s="37" t="s">
        <v>99</v>
      </c>
      <c r="C11" s="5" t="s">
        <v>102</v>
      </c>
      <c r="D11" s="5" t="s">
        <v>1</v>
      </c>
      <c r="E11" s="5" t="s">
        <v>1</v>
      </c>
      <c r="F11" s="5" t="s">
        <v>1</v>
      </c>
      <c r="G11" s="5"/>
      <c r="H11" s="5" t="s">
        <v>1</v>
      </c>
      <c r="I11" s="38" t="s">
        <v>1</v>
      </c>
      <c r="J11" s="39" t="e">
        <f>J12+J26+J51+J131+J145</f>
        <v>#REF!</v>
      </c>
      <c r="K11" s="39" t="e">
        <f>K12+K26+K51+K131+K145</f>
        <v>#REF!</v>
      </c>
      <c r="L11" s="39">
        <f>L12+L26+L51+L131+L145</f>
        <v>133802589.57000002</v>
      </c>
      <c r="M11" s="39">
        <f>M12+M26+M51+M131+M145</f>
        <v>-13741695.07</v>
      </c>
      <c r="N11" s="39">
        <f>N12+N26+N51+N131+N145</f>
        <v>120060894.5</v>
      </c>
    </row>
    <row r="12" spans="1:14" ht="38.25">
      <c r="A12" s="36" t="s">
        <v>103</v>
      </c>
      <c r="B12" s="37" t="s">
        <v>99</v>
      </c>
      <c r="C12" s="5" t="s">
        <v>102</v>
      </c>
      <c r="D12" s="5" t="s">
        <v>104</v>
      </c>
      <c r="E12" s="5" t="s">
        <v>1</v>
      </c>
      <c r="F12" s="5" t="s">
        <v>1</v>
      </c>
      <c r="G12" s="5"/>
      <c r="H12" s="5" t="s">
        <v>1</v>
      </c>
      <c r="I12" s="38" t="s">
        <v>1</v>
      </c>
      <c r="J12" s="39">
        <f>J13</f>
        <v>4329264.16</v>
      </c>
      <c r="K12" s="13"/>
      <c r="L12" s="27">
        <f t="shared" ref="L12:L73" si="1">J12+K12</f>
        <v>4329264.16</v>
      </c>
      <c r="M12" s="13"/>
      <c r="N12" s="27">
        <f t="shared" ref="N12:N82" si="2">L12+M12</f>
        <v>4329264.16</v>
      </c>
    </row>
    <row r="13" spans="1:14">
      <c r="A13" s="40" t="s">
        <v>105</v>
      </c>
      <c r="B13" s="5" t="s">
        <v>99</v>
      </c>
      <c r="C13" s="5" t="s">
        <v>102</v>
      </c>
      <c r="D13" s="5" t="s">
        <v>104</v>
      </c>
      <c r="E13" s="5" t="s">
        <v>106</v>
      </c>
      <c r="F13" s="5" t="s">
        <v>1</v>
      </c>
      <c r="G13" s="5"/>
      <c r="H13" s="5" t="s">
        <v>1</v>
      </c>
      <c r="I13" s="38" t="s">
        <v>1</v>
      </c>
      <c r="J13" s="39">
        <f>J14</f>
        <v>4329264.16</v>
      </c>
      <c r="K13" s="13"/>
      <c r="L13" s="27">
        <f t="shared" si="1"/>
        <v>4329264.16</v>
      </c>
      <c r="M13" s="13"/>
      <c r="N13" s="27">
        <f t="shared" si="2"/>
        <v>4329264.16</v>
      </c>
    </row>
    <row r="14" spans="1:14" ht="63.75">
      <c r="A14" s="40" t="s">
        <v>107</v>
      </c>
      <c r="B14" s="5" t="s">
        <v>99</v>
      </c>
      <c r="C14" s="5" t="s">
        <v>102</v>
      </c>
      <c r="D14" s="5" t="s">
        <v>104</v>
      </c>
      <c r="E14" s="5" t="s">
        <v>108</v>
      </c>
      <c r="F14" s="5" t="s">
        <v>1</v>
      </c>
      <c r="G14" s="5"/>
      <c r="H14" s="5" t="s">
        <v>1</v>
      </c>
      <c r="I14" s="38" t="s">
        <v>1</v>
      </c>
      <c r="J14" s="39">
        <f>J15</f>
        <v>4329264.16</v>
      </c>
      <c r="K14" s="13"/>
      <c r="L14" s="27">
        <f t="shared" si="1"/>
        <v>4329264.16</v>
      </c>
      <c r="M14" s="13"/>
      <c r="N14" s="27">
        <f t="shared" si="2"/>
        <v>4329264.16</v>
      </c>
    </row>
    <row r="15" spans="1:14">
      <c r="A15" s="41" t="s">
        <v>109</v>
      </c>
      <c r="B15" s="42" t="s">
        <v>99</v>
      </c>
      <c r="C15" s="42" t="s">
        <v>102</v>
      </c>
      <c r="D15" s="42" t="s">
        <v>104</v>
      </c>
      <c r="E15" s="42" t="s">
        <v>110</v>
      </c>
      <c r="F15" s="42" t="s">
        <v>1</v>
      </c>
      <c r="G15" s="42"/>
      <c r="H15" s="42" t="s">
        <v>1</v>
      </c>
      <c r="I15" s="43" t="s">
        <v>1</v>
      </c>
      <c r="J15" s="44">
        <f>J16</f>
        <v>4329264.16</v>
      </c>
      <c r="K15" s="13"/>
      <c r="L15" s="109">
        <f t="shared" si="1"/>
        <v>4329264.16</v>
      </c>
      <c r="M15" s="13"/>
      <c r="N15" s="109">
        <f t="shared" si="2"/>
        <v>4329264.16</v>
      </c>
    </row>
    <row r="16" spans="1:14" ht="76.5">
      <c r="A16" s="40" t="s">
        <v>111</v>
      </c>
      <c r="B16" s="5" t="s">
        <v>99</v>
      </c>
      <c r="C16" s="5" t="s">
        <v>102</v>
      </c>
      <c r="D16" s="5" t="s">
        <v>104</v>
      </c>
      <c r="E16" s="5" t="s">
        <v>110</v>
      </c>
      <c r="F16" s="5" t="s">
        <v>112</v>
      </c>
      <c r="G16" s="5"/>
      <c r="H16" s="5" t="s">
        <v>1</v>
      </c>
      <c r="I16" s="38" t="s">
        <v>1</v>
      </c>
      <c r="J16" s="39">
        <f>J17</f>
        <v>4329264.16</v>
      </c>
      <c r="K16" s="13"/>
      <c r="L16" s="27">
        <f t="shared" si="1"/>
        <v>4329264.16</v>
      </c>
      <c r="M16" s="13"/>
      <c r="N16" s="27">
        <f t="shared" si="2"/>
        <v>4329264.16</v>
      </c>
    </row>
    <row r="17" spans="1:14" ht="25.5" hidden="1">
      <c r="A17" s="40" t="s">
        <v>113</v>
      </c>
      <c r="B17" s="5" t="s">
        <v>99</v>
      </c>
      <c r="C17" s="5" t="s">
        <v>102</v>
      </c>
      <c r="D17" s="5" t="s">
        <v>104</v>
      </c>
      <c r="E17" s="5" t="s">
        <v>110</v>
      </c>
      <c r="F17" s="5" t="s">
        <v>114</v>
      </c>
      <c r="G17" s="5"/>
      <c r="H17" s="5" t="s">
        <v>1</v>
      </c>
      <c r="I17" s="38" t="s">
        <v>1</v>
      </c>
      <c r="J17" s="39">
        <f>J18+J21</f>
        <v>4329264.16</v>
      </c>
      <c r="K17" s="13"/>
      <c r="L17" s="27">
        <f t="shared" si="1"/>
        <v>4329264.16</v>
      </c>
      <c r="M17" s="13"/>
      <c r="N17" s="27">
        <f t="shared" si="2"/>
        <v>4329264.16</v>
      </c>
    </row>
    <row r="18" spans="1:14" ht="25.5" hidden="1">
      <c r="A18" s="6" t="s">
        <v>115</v>
      </c>
      <c r="B18" s="5" t="s">
        <v>99</v>
      </c>
      <c r="C18" s="5" t="s">
        <v>102</v>
      </c>
      <c r="D18" s="5" t="s">
        <v>104</v>
      </c>
      <c r="E18" s="5" t="s">
        <v>110</v>
      </c>
      <c r="F18" s="5">
        <v>121</v>
      </c>
      <c r="G18" s="5"/>
      <c r="H18" s="5" t="s">
        <v>1</v>
      </c>
      <c r="I18" s="38" t="s">
        <v>1</v>
      </c>
      <c r="J18" s="39">
        <f>J19</f>
        <v>3325087.68</v>
      </c>
      <c r="K18" s="13"/>
      <c r="L18" s="27">
        <f t="shared" si="1"/>
        <v>3325087.68</v>
      </c>
      <c r="M18" s="13"/>
      <c r="N18" s="27">
        <f t="shared" si="2"/>
        <v>3325087.68</v>
      </c>
    </row>
    <row r="19" spans="1:14" hidden="1">
      <c r="A19" s="17" t="s">
        <v>116</v>
      </c>
      <c r="B19" s="16" t="s">
        <v>99</v>
      </c>
      <c r="C19" s="16" t="s">
        <v>102</v>
      </c>
      <c r="D19" s="16" t="s">
        <v>104</v>
      </c>
      <c r="E19" s="16" t="s">
        <v>110</v>
      </c>
      <c r="F19" s="16" t="s">
        <v>117</v>
      </c>
      <c r="G19" s="16"/>
      <c r="H19" s="16" t="s">
        <v>118</v>
      </c>
      <c r="I19" s="19" t="s">
        <v>1</v>
      </c>
      <c r="J19" s="12">
        <v>3325087.68</v>
      </c>
      <c r="K19" s="13"/>
      <c r="L19" s="13">
        <f t="shared" si="1"/>
        <v>3325087.68</v>
      </c>
      <c r="M19" s="13"/>
      <c r="N19" s="13">
        <f t="shared" si="2"/>
        <v>3325087.68</v>
      </c>
    </row>
    <row r="20" spans="1:14" s="49" customFormat="1" ht="51" hidden="1">
      <c r="A20" s="45" t="s">
        <v>119</v>
      </c>
      <c r="B20" s="46">
        <v>803</v>
      </c>
      <c r="C20" s="47" t="s">
        <v>102</v>
      </c>
      <c r="D20" s="47" t="s">
        <v>104</v>
      </c>
      <c r="E20" s="16" t="s">
        <v>110</v>
      </c>
      <c r="F20" s="46">
        <v>129</v>
      </c>
      <c r="G20" s="46"/>
      <c r="H20" s="46"/>
      <c r="I20" s="48"/>
      <c r="J20" s="26">
        <f>J22</f>
        <v>1004176.48</v>
      </c>
      <c r="K20" s="27"/>
      <c r="L20" s="27">
        <f t="shared" si="1"/>
        <v>1004176.48</v>
      </c>
      <c r="M20" s="27"/>
      <c r="N20" s="27">
        <f t="shared" si="2"/>
        <v>1004176.48</v>
      </c>
    </row>
    <row r="21" spans="1:14" s="49" customFormat="1" ht="51" hidden="1">
      <c r="A21" s="45" t="s">
        <v>119</v>
      </c>
      <c r="B21" s="46">
        <v>803</v>
      </c>
      <c r="C21" s="47" t="s">
        <v>102</v>
      </c>
      <c r="D21" s="47" t="s">
        <v>104</v>
      </c>
      <c r="E21" s="16" t="s">
        <v>110</v>
      </c>
      <c r="F21" s="46">
        <v>129</v>
      </c>
      <c r="G21" s="46"/>
      <c r="H21" s="46"/>
      <c r="I21" s="48"/>
      <c r="J21" s="26">
        <f>J22</f>
        <v>1004176.48</v>
      </c>
      <c r="K21" s="27"/>
      <c r="L21" s="27">
        <f t="shared" si="1"/>
        <v>1004176.48</v>
      </c>
      <c r="M21" s="27"/>
      <c r="N21" s="27">
        <f t="shared" si="2"/>
        <v>1004176.48</v>
      </c>
    </row>
    <row r="22" spans="1:14" hidden="1">
      <c r="A22" s="17" t="s">
        <v>120</v>
      </c>
      <c r="B22" s="16" t="s">
        <v>99</v>
      </c>
      <c r="C22" s="16" t="s">
        <v>102</v>
      </c>
      <c r="D22" s="16" t="s">
        <v>104</v>
      </c>
      <c r="E22" s="16" t="s">
        <v>110</v>
      </c>
      <c r="F22" s="16">
        <v>129</v>
      </c>
      <c r="G22" s="16"/>
      <c r="H22" s="16" t="s">
        <v>121</v>
      </c>
      <c r="I22" s="19" t="s">
        <v>1</v>
      </c>
      <c r="J22" s="12">
        <v>1004176.48</v>
      </c>
      <c r="K22" s="13"/>
      <c r="L22" s="13">
        <f t="shared" si="1"/>
        <v>1004176.48</v>
      </c>
      <c r="M22" s="13"/>
      <c r="N22" s="13">
        <f t="shared" si="2"/>
        <v>1004176.48</v>
      </c>
    </row>
    <row r="23" spans="1:14" ht="51">
      <c r="A23" s="36" t="s">
        <v>122</v>
      </c>
      <c r="B23" s="37" t="s">
        <v>99</v>
      </c>
      <c r="C23" s="5" t="s">
        <v>102</v>
      </c>
      <c r="D23" s="5" t="s">
        <v>123</v>
      </c>
      <c r="E23" s="5" t="s">
        <v>1</v>
      </c>
      <c r="F23" s="5" t="s">
        <v>1</v>
      </c>
      <c r="G23" s="5"/>
      <c r="H23" s="5" t="s">
        <v>1</v>
      </c>
      <c r="I23" s="38" t="s">
        <v>1</v>
      </c>
      <c r="J23" s="39">
        <f>J24</f>
        <v>1257034.04</v>
      </c>
      <c r="K23" s="13"/>
      <c r="L23" s="27">
        <f>L24</f>
        <v>1257034.04</v>
      </c>
      <c r="M23" s="27">
        <f t="shared" ref="M23:N25" si="3">M24</f>
        <v>-7982.25</v>
      </c>
      <c r="N23" s="27">
        <f t="shared" si="3"/>
        <v>1249051.79</v>
      </c>
    </row>
    <row r="24" spans="1:14">
      <c r="A24" s="40" t="s">
        <v>105</v>
      </c>
      <c r="B24" s="5" t="s">
        <v>99</v>
      </c>
      <c r="C24" s="5" t="s">
        <v>102</v>
      </c>
      <c r="D24" s="5" t="s">
        <v>123</v>
      </c>
      <c r="E24" s="5" t="s">
        <v>106</v>
      </c>
      <c r="F24" s="5" t="s">
        <v>1</v>
      </c>
      <c r="G24" s="5"/>
      <c r="H24" s="5" t="s">
        <v>1</v>
      </c>
      <c r="I24" s="38" t="s">
        <v>1</v>
      </c>
      <c r="J24" s="39">
        <f>J25</f>
        <v>1257034.04</v>
      </c>
      <c r="K24" s="13"/>
      <c r="L24" s="27">
        <f>L25</f>
        <v>1257034.04</v>
      </c>
      <c r="M24" s="27">
        <f t="shared" si="3"/>
        <v>-7982.25</v>
      </c>
      <c r="N24" s="27">
        <f t="shared" si="3"/>
        <v>1249051.79</v>
      </c>
    </row>
    <row r="25" spans="1:14" ht="63.75">
      <c r="A25" s="40" t="s">
        <v>107</v>
      </c>
      <c r="B25" s="5" t="s">
        <v>99</v>
      </c>
      <c r="C25" s="5" t="s">
        <v>102</v>
      </c>
      <c r="D25" s="5" t="s">
        <v>123</v>
      </c>
      <c r="E25" s="5" t="s">
        <v>108</v>
      </c>
      <c r="F25" s="5" t="s">
        <v>1</v>
      </c>
      <c r="G25" s="5"/>
      <c r="H25" s="5" t="s">
        <v>1</v>
      </c>
      <c r="I25" s="38" t="s">
        <v>1</v>
      </c>
      <c r="J25" s="39">
        <f>J26</f>
        <v>1257034.04</v>
      </c>
      <c r="K25" s="13"/>
      <c r="L25" s="27">
        <f>L26</f>
        <v>1257034.04</v>
      </c>
      <c r="M25" s="27">
        <f t="shared" si="3"/>
        <v>-7982.25</v>
      </c>
      <c r="N25" s="27">
        <f t="shared" si="3"/>
        <v>1249051.79</v>
      </c>
    </row>
    <row r="26" spans="1:14" ht="27">
      <c r="A26" s="41" t="s">
        <v>124</v>
      </c>
      <c r="B26" s="42" t="s">
        <v>99</v>
      </c>
      <c r="C26" s="42" t="s">
        <v>102</v>
      </c>
      <c r="D26" s="42" t="s">
        <v>123</v>
      </c>
      <c r="E26" s="42" t="s">
        <v>125</v>
      </c>
      <c r="F26" s="42" t="s">
        <v>1</v>
      </c>
      <c r="G26" s="42"/>
      <c r="H26" s="42" t="s">
        <v>1</v>
      </c>
      <c r="I26" s="43" t="s">
        <v>1</v>
      </c>
      <c r="J26" s="44">
        <f>J27+J35+J47</f>
        <v>1257034.04</v>
      </c>
      <c r="K26" s="13"/>
      <c r="L26" s="109">
        <f>L27+L35+L47</f>
        <v>1257034.04</v>
      </c>
      <c r="M26" s="109">
        <f t="shared" ref="M26:N26" si="4">M27+M35+M47</f>
        <v>-7982.25</v>
      </c>
      <c r="N26" s="109">
        <f t="shared" si="4"/>
        <v>1249051.79</v>
      </c>
    </row>
    <row r="27" spans="1:14" ht="76.5">
      <c r="A27" s="40" t="s">
        <v>111</v>
      </c>
      <c r="B27" s="5" t="s">
        <v>99</v>
      </c>
      <c r="C27" s="5" t="s">
        <v>102</v>
      </c>
      <c r="D27" s="5" t="s">
        <v>123</v>
      </c>
      <c r="E27" s="5" t="s">
        <v>125</v>
      </c>
      <c r="F27" s="5" t="s">
        <v>112</v>
      </c>
      <c r="G27" s="5"/>
      <c r="H27" s="5" t="s">
        <v>1</v>
      </c>
      <c r="I27" s="38" t="s">
        <v>1</v>
      </c>
      <c r="J27" s="39">
        <f>J28</f>
        <v>464750.25</v>
      </c>
      <c r="K27" s="13"/>
      <c r="L27" s="27">
        <f t="shared" si="1"/>
        <v>464750.25</v>
      </c>
      <c r="M27" s="13"/>
      <c r="N27" s="27">
        <f t="shared" si="2"/>
        <v>464750.25</v>
      </c>
    </row>
    <row r="28" spans="1:14" ht="25.5" hidden="1">
      <c r="A28" s="40" t="s">
        <v>113</v>
      </c>
      <c r="B28" s="5" t="s">
        <v>99</v>
      </c>
      <c r="C28" s="5" t="s">
        <v>102</v>
      </c>
      <c r="D28" s="5" t="s">
        <v>123</v>
      </c>
      <c r="E28" s="5" t="s">
        <v>125</v>
      </c>
      <c r="F28" s="5" t="s">
        <v>114</v>
      </c>
      <c r="G28" s="5"/>
      <c r="H28" s="5" t="s">
        <v>1</v>
      </c>
      <c r="I28" s="38" t="s">
        <v>1</v>
      </c>
      <c r="J28" s="39">
        <f>J29</f>
        <v>464750.25</v>
      </c>
      <c r="K28" s="13"/>
      <c r="L28" s="27">
        <f t="shared" si="1"/>
        <v>464750.25</v>
      </c>
      <c r="M28" s="13"/>
      <c r="N28" s="27">
        <f t="shared" si="2"/>
        <v>464750.25</v>
      </c>
    </row>
    <row r="29" spans="1:14" ht="63.75" hidden="1">
      <c r="A29" s="6" t="s">
        <v>126</v>
      </c>
      <c r="B29" s="5" t="s">
        <v>99</v>
      </c>
      <c r="C29" s="5" t="s">
        <v>102</v>
      </c>
      <c r="D29" s="5" t="s">
        <v>123</v>
      </c>
      <c r="E29" s="5" t="s">
        <v>125</v>
      </c>
      <c r="F29" s="5" t="s">
        <v>127</v>
      </c>
      <c r="G29" s="5"/>
      <c r="H29" s="5" t="s">
        <v>1</v>
      </c>
      <c r="I29" s="38" t="s">
        <v>1</v>
      </c>
      <c r="J29" s="39">
        <f>J30</f>
        <v>464750.25</v>
      </c>
      <c r="K29" s="13"/>
      <c r="L29" s="27">
        <f t="shared" si="1"/>
        <v>464750.25</v>
      </c>
      <c r="M29" s="13"/>
      <c r="N29" s="27">
        <f t="shared" si="2"/>
        <v>464750.25</v>
      </c>
    </row>
    <row r="30" spans="1:14" hidden="1">
      <c r="A30" s="17" t="s">
        <v>128</v>
      </c>
      <c r="B30" s="16" t="s">
        <v>99</v>
      </c>
      <c r="C30" s="16" t="s">
        <v>102</v>
      </c>
      <c r="D30" s="16" t="s">
        <v>123</v>
      </c>
      <c r="E30" s="16" t="s">
        <v>125</v>
      </c>
      <c r="F30" s="16" t="s">
        <v>127</v>
      </c>
      <c r="G30" s="16"/>
      <c r="H30" s="16">
        <v>226</v>
      </c>
      <c r="I30" s="19" t="s">
        <v>1</v>
      </c>
      <c r="J30" s="12">
        <f>J31</f>
        <v>464750.25</v>
      </c>
      <c r="K30" s="13"/>
      <c r="L30" s="13">
        <f t="shared" si="1"/>
        <v>464750.25</v>
      </c>
      <c r="M30" s="13"/>
      <c r="N30" s="13">
        <f t="shared" si="2"/>
        <v>464750.25</v>
      </c>
    </row>
    <row r="31" spans="1:14" hidden="1">
      <c r="A31" s="17" t="s">
        <v>128</v>
      </c>
      <c r="B31" s="16" t="s">
        <v>99</v>
      </c>
      <c r="C31" s="16" t="s">
        <v>102</v>
      </c>
      <c r="D31" s="16" t="s">
        <v>123</v>
      </c>
      <c r="E31" s="16" t="s">
        <v>125</v>
      </c>
      <c r="F31" s="16" t="s">
        <v>127</v>
      </c>
      <c r="G31" s="16"/>
      <c r="H31" s="16">
        <v>226</v>
      </c>
      <c r="I31" s="19">
        <v>1140</v>
      </c>
      <c r="J31" s="12">
        <v>464750.25</v>
      </c>
      <c r="K31" s="13"/>
      <c r="L31" s="13">
        <f>J31+K31</f>
        <v>464750.25</v>
      </c>
      <c r="M31" s="13"/>
      <c r="N31" s="13">
        <f t="shared" si="2"/>
        <v>464750.25</v>
      </c>
    </row>
    <row r="32" spans="1:14" s="60" customFormat="1" hidden="1">
      <c r="A32" s="50" t="s">
        <v>494</v>
      </c>
      <c r="B32" s="51"/>
      <c r="C32" s="51"/>
      <c r="D32" s="51"/>
      <c r="E32" s="51"/>
      <c r="F32" s="51"/>
      <c r="G32" s="51"/>
      <c r="H32" s="51"/>
      <c r="I32" s="52"/>
      <c r="J32" s="53"/>
      <c r="K32" s="108"/>
      <c r="L32" s="108">
        <v>254750.25</v>
      </c>
      <c r="M32" s="108"/>
      <c r="N32" s="108">
        <f>L32+M32</f>
        <v>254750.25</v>
      </c>
    </row>
    <row r="33" spans="1:14" s="60" customFormat="1" hidden="1">
      <c r="A33" s="50" t="s">
        <v>495</v>
      </c>
      <c r="B33" s="51"/>
      <c r="C33" s="51"/>
      <c r="D33" s="51"/>
      <c r="E33" s="51"/>
      <c r="F33" s="51"/>
      <c r="G33" s="51"/>
      <c r="H33" s="51"/>
      <c r="I33" s="52"/>
      <c r="J33" s="53"/>
      <c r="K33" s="108"/>
      <c r="L33" s="108">
        <v>100000</v>
      </c>
      <c r="M33" s="108"/>
      <c r="N33" s="108">
        <f t="shared" ref="N33:N34" si="5">L33+M33</f>
        <v>100000</v>
      </c>
    </row>
    <row r="34" spans="1:14" s="60" customFormat="1" hidden="1">
      <c r="A34" s="50" t="s">
        <v>496</v>
      </c>
      <c r="B34" s="51"/>
      <c r="C34" s="51"/>
      <c r="D34" s="51"/>
      <c r="E34" s="51"/>
      <c r="F34" s="51"/>
      <c r="G34" s="51"/>
      <c r="H34" s="51"/>
      <c r="I34" s="52"/>
      <c r="J34" s="53"/>
      <c r="K34" s="108"/>
      <c r="L34" s="108">
        <v>110000</v>
      </c>
      <c r="M34" s="108"/>
      <c r="N34" s="108">
        <f t="shared" si="5"/>
        <v>110000</v>
      </c>
    </row>
    <row r="35" spans="1:14" ht="25.5">
      <c r="A35" s="40" t="s">
        <v>129</v>
      </c>
      <c r="B35" s="5" t="s">
        <v>99</v>
      </c>
      <c r="C35" s="5" t="s">
        <v>102</v>
      </c>
      <c r="D35" s="5" t="s">
        <v>123</v>
      </c>
      <c r="E35" s="5" t="s">
        <v>125</v>
      </c>
      <c r="F35" s="5" t="s">
        <v>130</v>
      </c>
      <c r="G35" s="51"/>
      <c r="H35" s="51"/>
      <c r="I35" s="52"/>
      <c r="J35" s="26">
        <f>J36</f>
        <v>217558.79</v>
      </c>
      <c r="K35" s="13"/>
      <c r="L35" s="27">
        <f>L36</f>
        <v>217558.78999999998</v>
      </c>
      <c r="M35" s="27">
        <f t="shared" ref="M35:N36" si="6">M36</f>
        <v>-7982.25</v>
      </c>
      <c r="N35" s="27">
        <f t="shared" si="6"/>
        <v>209576.53999999998</v>
      </c>
    </row>
    <row r="36" spans="1:14" ht="38.25" hidden="1">
      <c r="A36" s="40" t="s">
        <v>131</v>
      </c>
      <c r="B36" s="5" t="s">
        <v>99</v>
      </c>
      <c r="C36" s="5" t="s">
        <v>102</v>
      </c>
      <c r="D36" s="5" t="s">
        <v>123</v>
      </c>
      <c r="E36" s="5" t="s">
        <v>125</v>
      </c>
      <c r="F36" s="5" t="s">
        <v>132</v>
      </c>
      <c r="G36" s="51"/>
      <c r="H36" s="51"/>
      <c r="I36" s="52"/>
      <c r="J36" s="26">
        <f>J37</f>
        <v>217558.79</v>
      </c>
      <c r="K36" s="13"/>
      <c r="L36" s="27">
        <f>L37</f>
        <v>217558.78999999998</v>
      </c>
      <c r="M36" s="27">
        <f t="shared" si="6"/>
        <v>-7982.25</v>
      </c>
      <c r="N36" s="27">
        <f t="shared" si="6"/>
        <v>209576.53999999998</v>
      </c>
    </row>
    <row r="37" spans="1:14" ht="38.25" hidden="1">
      <c r="A37" s="6" t="s">
        <v>133</v>
      </c>
      <c r="B37" s="5" t="s">
        <v>99</v>
      </c>
      <c r="C37" s="5" t="s">
        <v>102</v>
      </c>
      <c r="D37" s="5" t="s">
        <v>123</v>
      </c>
      <c r="E37" s="5" t="s">
        <v>125</v>
      </c>
      <c r="F37" s="5" t="s">
        <v>134</v>
      </c>
      <c r="G37" s="5"/>
      <c r="H37" s="5" t="s">
        <v>1</v>
      </c>
      <c r="I37" s="38" t="s">
        <v>1</v>
      </c>
      <c r="J37" s="39">
        <f>J38+J41</f>
        <v>217558.79</v>
      </c>
      <c r="K37" s="13"/>
      <c r="L37" s="27">
        <f>L38+L41</f>
        <v>217558.78999999998</v>
      </c>
      <c r="M37" s="27">
        <f t="shared" ref="M37:N37" si="7">M38+M41</f>
        <v>-7982.25</v>
      </c>
      <c r="N37" s="27">
        <f t="shared" si="7"/>
        <v>209576.53999999998</v>
      </c>
    </row>
    <row r="38" spans="1:14" hidden="1">
      <c r="A38" s="17" t="s">
        <v>128</v>
      </c>
      <c r="B38" s="16" t="s">
        <v>99</v>
      </c>
      <c r="C38" s="16" t="s">
        <v>102</v>
      </c>
      <c r="D38" s="16" t="s">
        <v>123</v>
      </c>
      <c r="E38" s="16" t="s">
        <v>125</v>
      </c>
      <c r="F38" s="16" t="s">
        <v>134</v>
      </c>
      <c r="G38" s="16"/>
      <c r="H38" s="16" t="s">
        <v>135</v>
      </c>
      <c r="I38" s="19" t="s">
        <v>1</v>
      </c>
      <c r="J38" s="12">
        <f>J39</f>
        <v>50000</v>
      </c>
      <c r="K38" s="13"/>
      <c r="L38" s="13">
        <f t="shared" si="1"/>
        <v>50000</v>
      </c>
      <c r="M38" s="13"/>
      <c r="N38" s="13">
        <f t="shared" si="2"/>
        <v>50000</v>
      </c>
    </row>
    <row r="39" spans="1:14" hidden="1">
      <c r="A39" s="17" t="s">
        <v>136</v>
      </c>
      <c r="B39" s="16">
        <v>803</v>
      </c>
      <c r="C39" s="54" t="s">
        <v>102</v>
      </c>
      <c r="D39" s="16" t="s">
        <v>123</v>
      </c>
      <c r="E39" s="16" t="s">
        <v>125</v>
      </c>
      <c r="F39" s="16">
        <v>244</v>
      </c>
      <c r="G39" s="16"/>
      <c r="H39" s="16">
        <v>226</v>
      </c>
      <c r="I39" s="19">
        <v>1140</v>
      </c>
      <c r="J39" s="12">
        <v>50000</v>
      </c>
      <c r="K39" s="13"/>
      <c r="L39" s="13">
        <f>J39+K39</f>
        <v>50000</v>
      </c>
      <c r="M39" s="13"/>
      <c r="N39" s="13">
        <f t="shared" si="2"/>
        <v>50000</v>
      </c>
    </row>
    <row r="40" spans="1:14" s="60" customFormat="1" hidden="1">
      <c r="A40" s="50" t="s">
        <v>497</v>
      </c>
      <c r="B40" s="51"/>
      <c r="C40" s="154"/>
      <c r="D40" s="51"/>
      <c r="E40" s="51"/>
      <c r="F40" s="51"/>
      <c r="G40" s="51"/>
      <c r="H40" s="51"/>
      <c r="I40" s="52"/>
      <c r="J40" s="53"/>
      <c r="K40" s="108"/>
      <c r="L40" s="108">
        <v>50000</v>
      </c>
      <c r="M40" s="108"/>
      <c r="N40" s="108">
        <v>50000</v>
      </c>
    </row>
    <row r="41" spans="1:14" hidden="1">
      <c r="A41" s="17" t="s">
        <v>137</v>
      </c>
      <c r="B41" s="16" t="s">
        <v>99</v>
      </c>
      <c r="C41" s="16" t="s">
        <v>102</v>
      </c>
      <c r="D41" s="16" t="s">
        <v>123</v>
      </c>
      <c r="E41" s="16" t="s">
        <v>125</v>
      </c>
      <c r="F41" s="16" t="s">
        <v>134</v>
      </c>
      <c r="G41" s="16"/>
      <c r="H41" s="16">
        <v>340</v>
      </c>
      <c r="I41" s="19" t="s">
        <v>1</v>
      </c>
      <c r="J41" s="12">
        <f>J42</f>
        <v>167558.79</v>
      </c>
      <c r="K41" s="13"/>
      <c r="L41" s="13">
        <f>L42</f>
        <v>167558.78999999998</v>
      </c>
      <c r="M41" s="13">
        <f t="shared" ref="M41:N41" si="8">M42</f>
        <v>-7982.25</v>
      </c>
      <c r="N41" s="13">
        <f t="shared" si="8"/>
        <v>159576.53999999998</v>
      </c>
    </row>
    <row r="42" spans="1:14" ht="25.5" hidden="1">
      <c r="A42" s="17" t="s">
        <v>138</v>
      </c>
      <c r="B42" s="16" t="s">
        <v>99</v>
      </c>
      <c r="C42" s="16" t="s">
        <v>102</v>
      </c>
      <c r="D42" s="16" t="s">
        <v>123</v>
      </c>
      <c r="E42" s="16" t="s">
        <v>125</v>
      </c>
      <c r="F42" s="16" t="s">
        <v>134</v>
      </c>
      <c r="G42" s="16"/>
      <c r="H42" s="16">
        <v>349</v>
      </c>
      <c r="I42" s="19" t="s">
        <v>139</v>
      </c>
      <c r="J42" s="12">
        <v>167558.79</v>
      </c>
      <c r="K42" s="13"/>
      <c r="L42" s="13">
        <f>SUM(L43:L46)</f>
        <v>167558.78999999998</v>
      </c>
      <c r="M42" s="13">
        <f t="shared" ref="M42:N42" si="9">SUM(M43:M46)</f>
        <v>-7982.25</v>
      </c>
      <c r="N42" s="13">
        <f t="shared" si="9"/>
        <v>159576.53999999998</v>
      </c>
    </row>
    <row r="43" spans="1:14" s="60" customFormat="1" ht="25.5" hidden="1">
      <c r="A43" s="50" t="s">
        <v>498</v>
      </c>
      <c r="B43" s="51"/>
      <c r="C43" s="51"/>
      <c r="D43" s="51"/>
      <c r="E43" s="51"/>
      <c r="F43" s="51"/>
      <c r="G43" s="51"/>
      <c r="H43" s="51"/>
      <c r="I43" s="52"/>
      <c r="J43" s="53"/>
      <c r="K43" s="108"/>
      <c r="L43" s="108">
        <v>62500</v>
      </c>
      <c r="M43" s="108"/>
      <c r="N43" s="108">
        <f>L43+M43</f>
        <v>62500</v>
      </c>
    </row>
    <row r="44" spans="1:14" s="60" customFormat="1" ht="25.5" hidden="1">
      <c r="A44" s="50" t="s">
        <v>499</v>
      </c>
      <c r="B44" s="51"/>
      <c r="C44" s="51"/>
      <c r="D44" s="51"/>
      <c r="E44" s="51"/>
      <c r="F44" s="51"/>
      <c r="G44" s="51"/>
      <c r="H44" s="51"/>
      <c r="I44" s="52"/>
      <c r="J44" s="53"/>
      <c r="K44" s="108"/>
      <c r="L44" s="108">
        <v>93451.54</v>
      </c>
      <c r="M44" s="108"/>
      <c r="N44" s="108">
        <f t="shared" ref="N44:N46" si="10">L44+M44</f>
        <v>93451.54</v>
      </c>
    </row>
    <row r="45" spans="1:14" s="60" customFormat="1" hidden="1">
      <c r="A45" s="50" t="s">
        <v>500</v>
      </c>
      <c r="B45" s="51"/>
      <c r="C45" s="51"/>
      <c r="D45" s="51"/>
      <c r="E45" s="51"/>
      <c r="F45" s="51"/>
      <c r="G45" s="51"/>
      <c r="H45" s="51"/>
      <c r="I45" s="52"/>
      <c r="J45" s="53"/>
      <c r="K45" s="108"/>
      <c r="L45" s="108">
        <v>3625</v>
      </c>
      <c r="M45" s="108"/>
      <c r="N45" s="108">
        <f t="shared" si="10"/>
        <v>3625</v>
      </c>
    </row>
    <row r="46" spans="1:14" s="60" customFormat="1" hidden="1">
      <c r="A46" s="50" t="s">
        <v>644</v>
      </c>
      <c r="B46" s="51"/>
      <c r="C46" s="51"/>
      <c r="D46" s="51"/>
      <c r="E46" s="51"/>
      <c r="F46" s="51"/>
      <c r="G46" s="51"/>
      <c r="H46" s="51"/>
      <c r="I46" s="52"/>
      <c r="J46" s="53"/>
      <c r="K46" s="108"/>
      <c r="L46" s="108">
        <v>7982.25</v>
      </c>
      <c r="M46" s="108">
        <v>-7982.25</v>
      </c>
      <c r="N46" s="108">
        <f t="shared" si="10"/>
        <v>0</v>
      </c>
    </row>
    <row r="47" spans="1:14" ht="25.5">
      <c r="A47" s="40" t="s">
        <v>140</v>
      </c>
      <c r="B47" s="5" t="s">
        <v>99</v>
      </c>
      <c r="C47" s="5" t="s">
        <v>102</v>
      </c>
      <c r="D47" s="5" t="s">
        <v>123</v>
      </c>
      <c r="E47" s="5" t="s">
        <v>125</v>
      </c>
      <c r="F47" s="5" t="s">
        <v>141</v>
      </c>
      <c r="G47" s="5"/>
      <c r="H47" s="5" t="s">
        <v>1</v>
      </c>
      <c r="I47" s="38" t="s">
        <v>1</v>
      </c>
      <c r="J47" s="39">
        <f>J48</f>
        <v>574725</v>
      </c>
      <c r="K47" s="13"/>
      <c r="L47" s="27">
        <f t="shared" si="1"/>
        <v>574725</v>
      </c>
      <c r="M47" s="13"/>
      <c r="N47" s="27">
        <f t="shared" si="2"/>
        <v>574725</v>
      </c>
    </row>
    <row r="48" spans="1:14" hidden="1">
      <c r="A48" s="6" t="s">
        <v>142</v>
      </c>
      <c r="B48" s="5" t="s">
        <v>99</v>
      </c>
      <c r="C48" s="5" t="s">
        <v>102</v>
      </c>
      <c r="D48" s="5" t="s">
        <v>123</v>
      </c>
      <c r="E48" s="5" t="s">
        <v>125</v>
      </c>
      <c r="F48" s="5" t="s">
        <v>143</v>
      </c>
      <c r="G48" s="5"/>
      <c r="H48" s="5" t="s">
        <v>1</v>
      </c>
      <c r="I48" s="38" t="s">
        <v>1</v>
      </c>
      <c r="J48" s="39">
        <f>J49</f>
        <v>574725</v>
      </c>
      <c r="K48" s="13"/>
      <c r="L48" s="27">
        <f t="shared" si="1"/>
        <v>574725</v>
      </c>
      <c r="M48" s="13"/>
      <c r="N48" s="27">
        <f t="shared" si="2"/>
        <v>574725</v>
      </c>
    </row>
    <row r="49" spans="1:14" hidden="1">
      <c r="A49" s="17" t="s">
        <v>144</v>
      </c>
      <c r="B49" s="16" t="s">
        <v>99</v>
      </c>
      <c r="C49" s="16" t="s">
        <v>102</v>
      </c>
      <c r="D49" s="16" t="s">
        <v>123</v>
      </c>
      <c r="E49" s="16" t="s">
        <v>125</v>
      </c>
      <c r="F49" s="16" t="s">
        <v>143</v>
      </c>
      <c r="G49" s="16"/>
      <c r="H49" s="16" t="s">
        <v>145</v>
      </c>
      <c r="I49" s="19" t="s">
        <v>1</v>
      </c>
      <c r="J49" s="12">
        <f>J50</f>
        <v>574725</v>
      </c>
      <c r="K49" s="13"/>
      <c r="L49" s="13">
        <f t="shared" si="1"/>
        <v>574725</v>
      </c>
      <c r="M49" s="13"/>
      <c r="N49" s="13">
        <f t="shared" si="2"/>
        <v>574725</v>
      </c>
    </row>
    <row r="50" spans="1:14" ht="25.5" hidden="1">
      <c r="A50" s="17" t="s">
        <v>146</v>
      </c>
      <c r="B50" s="16" t="s">
        <v>99</v>
      </c>
      <c r="C50" s="16" t="s">
        <v>102</v>
      </c>
      <c r="D50" s="16" t="s">
        <v>123</v>
      </c>
      <c r="E50" s="16" t="s">
        <v>125</v>
      </c>
      <c r="F50" s="16" t="s">
        <v>143</v>
      </c>
      <c r="G50" s="16"/>
      <c r="H50" s="16">
        <v>296</v>
      </c>
      <c r="I50" s="19" t="s">
        <v>147</v>
      </c>
      <c r="J50" s="12">
        <v>574725</v>
      </c>
      <c r="K50" s="13"/>
      <c r="L50" s="13">
        <f t="shared" si="1"/>
        <v>574725</v>
      </c>
      <c r="M50" s="13"/>
      <c r="N50" s="13">
        <f t="shared" si="2"/>
        <v>574725</v>
      </c>
    </row>
    <row r="51" spans="1:14" ht="63.75">
      <c r="A51" s="36" t="s">
        <v>148</v>
      </c>
      <c r="B51" s="37" t="s">
        <v>99</v>
      </c>
      <c r="C51" s="5" t="s">
        <v>102</v>
      </c>
      <c r="D51" s="5" t="s">
        <v>149</v>
      </c>
      <c r="E51" s="5" t="s">
        <v>1</v>
      </c>
      <c r="F51" s="5" t="s">
        <v>1</v>
      </c>
      <c r="G51" s="5"/>
      <c r="H51" s="5" t="s">
        <v>1</v>
      </c>
      <c r="I51" s="38" t="s">
        <v>1</v>
      </c>
      <c r="J51" s="39" t="e">
        <f>J52</f>
        <v>#REF!</v>
      </c>
      <c r="K51" s="39" t="e">
        <f t="shared" ref="K51:N53" si="11">K52</f>
        <v>#REF!</v>
      </c>
      <c r="L51" s="39">
        <f t="shared" si="11"/>
        <v>81598972.590000004</v>
      </c>
      <c r="M51" s="39">
        <f t="shared" si="11"/>
        <v>-83376</v>
      </c>
      <c r="N51" s="39">
        <f t="shared" si="11"/>
        <v>81515596.590000004</v>
      </c>
    </row>
    <row r="52" spans="1:14">
      <c r="A52" s="40" t="s">
        <v>105</v>
      </c>
      <c r="B52" s="5" t="s">
        <v>99</v>
      </c>
      <c r="C52" s="5" t="s">
        <v>102</v>
      </c>
      <c r="D52" s="5" t="s">
        <v>149</v>
      </c>
      <c r="E52" s="5" t="s">
        <v>106</v>
      </c>
      <c r="F52" s="5" t="s">
        <v>1</v>
      </c>
      <c r="G52" s="5"/>
      <c r="H52" s="5" t="s">
        <v>1</v>
      </c>
      <c r="I52" s="38" t="s">
        <v>1</v>
      </c>
      <c r="J52" s="39" t="e">
        <f>J53</f>
        <v>#REF!</v>
      </c>
      <c r="K52" s="39" t="e">
        <f t="shared" si="11"/>
        <v>#REF!</v>
      </c>
      <c r="L52" s="39">
        <f t="shared" si="11"/>
        <v>81598972.590000004</v>
      </c>
      <c r="M52" s="39">
        <f t="shared" si="11"/>
        <v>-83376</v>
      </c>
      <c r="N52" s="39">
        <f t="shared" si="11"/>
        <v>81515596.590000004</v>
      </c>
    </row>
    <row r="53" spans="1:14" ht="63.75">
      <c r="A53" s="40" t="s">
        <v>107</v>
      </c>
      <c r="B53" s="5" t="s">
        <v>99</v>
      </c>
      <c r="C53" s="5" t="s">
        <v>102</v>
      </c>
      <c r="D53" s="5" t="s">
        <v>149</v>
      </c>
      <c r="E53" s="5" t="s">
        <v>108</v>
      </c>
      <c r="F53" s="5" t="s">
        <v>1</v>
      </c>
      <c r="G53" s="5"/>
      <c r="H53" s="5" t="s">
        <v>1</v>
      </c>
      <c r="I53" s="38" t="s">
        <v>1</v>
      </c>
      <c r="J53" s="39" t="e">
        <f>J54</f>
        <v>#REF!</v>
      </c>
      <c r="K53" s="39" t="e">
        <f t="shared" si="11"/>
        <v>#REF!</v>
      </c>
      <c r="L53" s="39">
        <f t="shared" si="11"/>
        <v>81598972.590000004</v>
      </c>
      <c r="M53" s="39">
        <f t="shared" si="11"/>
        <v>-83376</v>
      </c>
      <c r="N53" s="39">
        <f t="shared" si="11"/>
        <v>81515596.590000004</v>
      </c>
    </row>
    <row r="54" spans="1:14" ht="27">
      <c r="A54" s="41" t="s">
        <v>124</v>
      </c>
      <c r="B54" s="42" t="s">
        <v>99</v>
      </c>
      <c r="C54" s="42" t="s">
        <v>102</v>
      </c>
      <c r="D54" s="42" t="s">
        <v>149</v>
      </c>
      <c r="E54" s="42" t="s">
        <v>125</v>
      </c>
      <c r="F54" s="42" t="s">
        <v>1</v>
      </c>
      <c r="G54" s="42"/>
      <c r="H54" s="42" t="s">
        <v>1</v>
      </c>
      <c r="I54" s="43" t="s">
        <v>1</v>
      </c>
      <c r="J54" s="44" t="e">
        <f>J55+J74+J118</f>
        <v>#REF!</v>
      </c>
      <c r="K54" s="44" t="e">
        <f>K55+K74+K118</f>
        <v>#REF!</v>
      </c>
      <c r="L54" s="44">
        <f>L55+L74+L118</f>
        <v>81598972.590000004</v>
      </c>
      <c r="M54" s="44">
        <f t="shared" ref="M54:N54" si="12">M55+M74+M118</f>
        <v>-83376</v>
      </c>
      <c r="N54" s="44">
        <f t="shared" si="12"/>
        <v>81515596.590000004</v>
      </c>
    </row>
    <row r="55" spans="1:14" ht="76.5">
      <c r="A55" s="40" t="s">
        <v>111</v>
      </c>
      <c r="B55" s="5" t="s">
        <v>99</v>
      </c>
      <c r="C55" s="5" t="s">
        <v>102</v>
      </c>
      <c r="D55" s="5" t="s">
        <v>149</v>
      </c>
      <c r="E55" s="5" t="s">
        <v>125</v>
      </c>
      <c r="F55" s="5" t="s">
        <v>112</v>
      </c>
      <c r="G55" s="5"/>
      <c r="H55" s="5" t="s">
        <v>1</v>
      </c>
      <c r="I55" s="38" t="s">
        <v>1</v>
      </c>
      <c r="J55" s="39" t="e">
        <f>J56</f>
        <v>#REF!</v>
      </c>
      <c r="K55" s="39" t="e">
        <f t="shared" ref="K55:L55" si="13">K56</f>
        <v>#REF!</v>
      </c>
      <c r="L55" s="39">
        <f t="shared" si="13"/>
        <v>73992443.420000002</v>
      </c>
      <c r="M55" s="13"/>
      <c r="N55" s="27">
        <f t="shared" si="2"/>
        <v>73992443.420000002</v>
      </c>
    </row>
    <row r="56" spans="1:14" ht="25.5" hidden="1">
      <c r="A56" s="40" t="s">
        <v>113</v>
      </c>
      <c r="B56" s="5" t="s">
        <v>99</v>
      </c>
      <c r="C56" s="5" t="s">
        <v>102</v>
      </c>
      <c r="D56" s="5" t="s">
        <v>149</v>
      </c>
      <c r="E56" s="5" t="s">
        <v>125</v>
      </c>
      <c r="F56" s="5" t="s">
        <v>114</v>
      </c>
      <c r="G56" s="5"/>
      <c r="H56" s="5" t="s">
        <v>1</v>
      </c>
      <c r="I56" s="38" t="s">
        <v>1</v>
      </c>
      <c r="J56" s="39" t="e">
        <f>J57+J60+J72</f>
        <v>#REF!</v>
      </c>
      <c r="K56" s="39" t="e">
        <f>K57+K60+K72</f>
        <v>#REF!</v>
      </c>
      <c r="L56" s="39">
        <f>L57+L60+L72</f>
        <v>73992443.420000002</v>
      </c>
      <c r="M56" s="13"/>
      <c r="N56" s="27">
        <f t="shared" si="2"/>
        <v>73992443.420000002</v>
      </c>
    </row>
    <row r="57" spans="1:14" ht="25.5" hidden="1">
      <c r="A57" s="6" t="s">
        <v>115</v>
      </c>
      <c r="B57" s="5" t="s">
        <v>99</v>
      </c>
      <c r="C57" s="5" t="s">
        <v>102</v>
      </c>
      <c r="D57" s="5" t="s">
        <v>149</v>
      </c>
      <c r="E57" s="5" t="s">
        <v>125</v>
      </c>
      <c r="F57" s="5" t="s">
        <v>117</v>
      </c>
      <c r="G57" s="5"/>
      <c r="H57" s="5" t="s">
        <v>1</v>
      </c>
      <c r="I57" s="38" t="s">
        <v>1</v>
      </c>
      <c r="J57" s="39">
        <f>SUM(J58:J59)</f>
        <v>54839434.270000003</v>
      </c>
      <c r="K57" s="39">
        <f t="shared" ref="K57:L57" si="14">SUM(K58:K59)</f>
        <v>200000</v>
      </c>
      <c r="L57" s="39">
        <f t="shared" si="14"/>
        <v>55039434.270000003</v>
      </c>
      <c r="M57" s="13"/>
      <c r="N57" s="27">
        <f t="shared" si="2"/>
        <v>55039434.270000003</v>
      </c>
    </row>
    <row r="58" spans="1:14" hidden="1">
      <c r="A58" s="17" t="s">
        <v>116</v>
      </c>
      <c r="B58" s="16" t="s">
        <v>99</v>
      </c>
      <c r="C58" s="16" t="s">
        <v>102</v>
      </c>
      <c r="D58" s="16" t="s">
        <v>149</v>
      </c>
      <c r="E58" s="16" t="s">
        <v>125</v>
      </c>
      <c r="F58" s="16" t="s">
        <v>117</v>
      </c>
      <c r="G58" s="16"/>
      <c r="H58" s="16" t="s">
        <v>118</v>
      </c>
      <c r="I58" s="19" t="s">
        <v>1</v>
      </c>
      <c r="J58" s="12">
        <v>54839434.270000003</v>
      </c>
      <c r="K58" s="13"/>
      <c r="L58" s="13">
        <f t="shared" si="1"/>
        <v>54839434.270000003</v>
      </c>
      <c r="M58" s="13"/>
      <c r="N58" s="13">
        <f t="shared" si="2"/>
        <v>54839434.270000003</v>
      </c>
    </row>
    <row r="59" spans="1:14" ht="25.5" hidden="1">
      <c r="A59" s="17" t="s">
        <v>160</v>
      </c>
      <c r="B59" s="16" t="s">
        <v>99</v>
      </c>
      <c r="C59" s="16" t="s">
        <v>102</v>
      </c>
      <c r="D59" s="16" t="s">
        <v>149</v>
      </c>
      <c r="E59" s="16" t="s">
        <v>125</v>
      </c>
      <c r="F59" s="16" t="s">
        <v>117</v>
      </c>
      <c r="G59" s="16"/>
      <c r="H59" s="16">
        <v>266</v>
      </c>
      <c r="I59" s="19"/>
      <c r="J59" s="12"/>
      <c r="K59" s="13">
        <v>200000</v>
      </c>
      <c r="L59" s="13">
        <f t="shared" si="1"/>
        <v>200000</v>
      </c>
      <c r="M59" s="13"/>
      <c r="N59" s="13">
        <f t="shared" si="2"/>
        <v>200000</v>
      </c>
    </row>
    <row r="60" spans="1:14" ht="38.25" hidden="1">
      <c r="A60" s="6" t="s">
        <v>150</v>
      </c>
      <c r="B60" s="5" t="s">
        <v>99</v>
      </c>
      <c r="C60" s="5" t="s">
        <v>102</v>
      </c>
      <c r="D60" s="5" t="s">
        <v>149</v>
      </c>
      <c r="E60" s="5" t="s">
        <v>125</v>
      </c>
      <c r="F60" s="5" t="s">
        <v>151</v>
      </c>
      <c r="G60" s="5"/>
      <c r="H60" s="5" t="s">
        <v>1</v>
      </c>
      <c r="I60" s="38" t="s">
        <v>1</v>
      </c>
      <c r="J60" s="39">
        <f>J61+J63+J66+J69</f>
        <v>2591500</v>
      </c>
      <c r="K60" s="13"/>
      <c r="L60" s="27">
        <f t="shared" si="1"/>
        <v>2591500</v>
      </c>
      <c r="M60" s="13"/>
      <c r="N60" s="27">
        <f t="shared" si="2"/>
        <v>2591500</v>
      </c>
    </row>
    <row r="61" spans="1:14" ht="25.5" hidden="1">
      <c r="A61" s="55" t="s">
        <v>152</v>
      </c>
      <c r="B61" s="16" t="s">
        <v>99</v>
      </c>
      <c r="C61" s="16" t="s">
        <v>102</v>
      </c>
      <c r="D61" s="16" t="s">
        <v>149</v>
      </c>
      <c r="E61" s="16" t="s">
        <v>125</v>
      </c>
      <c r="F61" s="16" t="s">
        <v>151</v>
      </c>
      <c r="G61" s="16"/>
      <c r="H61" s="16" t="s">
        <v>153</v>
      </c>
      <c r="I61" s="56"/>
      <c r="J61" s="57">
        <f>J62</f>
        <v>42000</v>
      </c>
      <c r="K61" s="13"/>
      <c r="L61" s="13">
        <f t="shared" si="1"/>
        <v>42000</v>
      </c>
      <c r="M61" s="13"/>
      <c r="N61" s="13">
        <f t="shared" si="2"/>
        <v>42000</v>
      </c>
    </row>
    <row r="62" spans="1:14" hidden="1">
      <c r="A62" s="55" t="s">
        <v>154</v>
      </c>
      <c r="B62" s="16" t="s">
        <v>99</v>
      </c>
      <c r="C62" s="16" t="s">
        <v>102</v>
      </c>
      <c r="D62" s="16" t="s">
        <v>149</v>
      </c>
      <c r="E62" s="16" t="s">
        <v>125</v>
      </c>
      <c r="F62" s="16" t="s">
        <v>151</v>
      </c>
      <c r="G62" s="16"/>
      <c r="H62" s="16" t="s">
        <v>153</v>
      </c>
      <c r="I62" s="56">
        <v>1104</v>
      </c>
      <c r="J62" s="57">
        <v>42000</v>
      </c>
      <c r="K62" s="13"/>
      <c r="L62" s="13">
        <f>J62+K62</f>
        <v>42000</v>
      </c>
      <c r="M62" s="13"/>
      <c r="N62" s="13">
        <f t="shared" si="2"/>
        <v>42000</v>
      </c>
    </row>
    <row r="63" spans="1:14" ht="25.5" hidden="1">
      <c r="A63" s="55" t="s">
        <v>155</v>
      </c>
      <c r="B63" s="16" t="s">
        <v>99</v>
      </c>
      <c r="C63" s="16" t="s">
        <v>102</v>
      </c>
      <c r="D63" s="16" t="s">
        <v>149</v>
      </c>
      <c r="E63" s="16" t="s">
        <v>125</v>
      </c>
      <c r="F63" s="16" t="s">
        <v>151</v>
      </c>
      <c r="G63" s="61"/>
      <c r="H63" s="61">
        <v>214</v>
      </c>
      <c r="I63" s="56"/>
      <c r="J63" s="57">
        <f>J64</f>
        <v>1800000</v>
      </c>
      <c r="K63" s="13"/>
      <c r="L63" s="13">
        <f>SUM(L64:L65)</f>
        <v>1800000</v>
      </c>
      <c r="M63" s="13"/>
      <c r="N63" s="13">
        <f t="shared" si="2"/>
        <v>1800000</v>
      </c>
    </row>
    <row r="64" spans="1:14" ht="25.5" hidden="1">
      <c r="A64" s="55" t="s">
        <v>156</v>
      </c>
      <c r="B64" s="16" t="s">
        <v>99</v>
      </c>
      <c r="C64" s="16" t="s">
        <v>102</v>
      </c>
      <c r="D64" s="16" t="s">
        <v>149</v>
      </c>
      <c r="E64" s="16" t="s">
        <v>125</v>
      </c>
      <c r="F64" s="16" t="s">
        <v>151</v>
      </c>
      <c r="G64" s="61"/>
      <c r="H64" s="61">
        <v>214</v>
      </c>
      <c r="I64" s="56">
        <v>1101</v>
      </c>
      <c r="J64" s="57">
        <v>1800000</v>
      </c>
      <c r="K64" s="13"/>
      <c r="L64" s="13">
        <v>1777065.35</v>
      </c>
      <c r="M64" s="13"/>
      <c r="N64" s="13">
        <f t="shared" si="2"/>
        <v>1777065.35</v>
      </c>
    </row>
    <row r="65" spans="1:14" hidden="1">
      <c r="A65" s="55" t="s">
        <v>235</v>
      </c>
      <c r="B65" s="16" t="s">
        <v>99</v>
      </c>
      <c r="C65" s="16" t="s">
        <v>102</v>
      </c>
      <c r="D65" s="16" t="s">
        <v>149</v>
      </c>
      <c r="E65" s="16" t="s">
        <v>125</v>
      </c>
      <c r="F65" s="16" t="s">
        <v>151</v>
      </c>
      <c r="G65" s="61"/>
      <c r="H65" s="61">
        <v>222</v>
      </c>
      <c r="I65" s="56">
        <v>1125</v>
      </c>
      <c r="J65" s="57"/>
      <c r="K65" s="13"/>
      <c r="L65" s="13">
        <v>22934.65</v>
      </c>
      <c r="M65" s="13"/>
      <c r="N65" s="13">
        <f t="shared" si="2"/>
        <v>22934.65</v>
      </c>
    </row>
    <row r="66" spans="1:14" hidden="1">
      <c r="A66" s="55" t="s">
        <v>128</v>
      </c>
      <c r="B66" s="16" t="s">
        <v>99</v>
      </c>
      <c r="C66" s="16" t="s">
        <v>102</v>
      </c>
      <c r="D66" s="16" t="s">
        <v>149</v>
      </c>
      <c r="E66" s="16" t="s">
        <v>125</v>
      </c>
      <c r="F66" s="16" t="s">
        <v>151</v>
      </c>
      <c r="G66" s="61"/>
      <c r="H66" s="61">
        <v>226</v>
      </c>
      <c r="I66" s="56"/>
      <c r="J66" s="57">
        <f>J67</f>
        <v>442000</v>
      </c>
      <c r="K66" s="13"/>
      <c r="L66" s="13">
        <f t="shared" si="1"/>
        <v>442000</v>
      </c>
      <c r="M66" s="13"/>
      <c r="N66" s="13">
        <f t="shared" si="2"/>
        <v>442000</v>
      </c>
    </row>
    <row r="67" spans="1:14" hidden="1">
      <c r="A67" s="55" t="s">
        <v>136</v>
      </c>
      <c r="B67" s="16" t="s">
        <v>99</v>
      </c>
      <c r="C67" s="16" t="s">
        <v>102</v>
      </c>
      <c r="D67" s="16" t="s">
        <v>149</v>
      </c>
      <c r="E67" s="16" t="s">
        <v>125</v>
      </c>
      <c r="F67" s="16" t="s">
        <v>151</v>
      </c>
      <c r="G67" s="61"/>
      <c r="H67" s="61">
        <v>226</v>
      </c>
      <c r="I67" s="56">
        <v>1140</v>
      </c>
      <c r="J67" s="57">
        <v>442000</v>
      </c>
      <c r="K67" s="13"/>
      <c r="L67" s="13">
        <f>J67+K67</f>
        <v>442000</v>
      </c>
      <c r="M67" s="13"/>
      <c r="N67" s="13">
        <f t="shared" si="2"/>
        <v>442000</v>
      </c>
    </row>
    <row r="68" spans="1:14" s="60" customFormat="1" ht="25.5" hidden="1">
      <c r="A68" s="155" t="s">
        <v>501</v>
      </c>
      <c r="B68" s="51"/>
      <c r="C68" s="51"/>
      <c r="D68" s="51"/>
      <c r="E68" s="51"/>
      <c r="F68" s="51"/>
      <c r="G68" s="62"/>
      <c r="H68" s="62"/>
      <c r="I68" s="58"/>
      <c r="J68" s="59"/>
      <c r="K68" s="108"/>
      <c r="L68" s="108">
        <v>442000</v>
      </c>
      <c r="M68" s="108"/>
      <c r="N68" s="108">
        <v>442000</v>
      </c>
    </row>
    <row r="69" spans="1:14" ht="25.5" hidden="1">
      <c r="A69" s="17" t="s">
        <v>157</v>
      </c>
      <c r="B69" s="16" t="s">
        <v>99</v>
      </c>
      <c r="C69" s="16" t="s">
        <v>102</v>
      </c>
      <c r="D69" s="16" t="s">
        <v>149</v>
      </c>
      <c r="E69" s="16" t="s">
        <v>125</v>
      </c>
      <c r="F69" s="16" t="s">
        <v>151</v>
      </c>
      <c r="G69" s="16"/>
      <c r="H69" s="16">
        <v>267</v>
      </c>
      <c r="I69" s="19"/>
      <c r="J69" s="12">
        <f>J70</f>
        <v>307500</v>
      </c>
      <c r="K69" s="13"/>
      <c r="L69" s="13">
        <f t="shared" si="1"/>
        <v>307500</v>
      </c>
      <c r="M69" s="13"/>
      <c r="N69" s="13">
        <f t="shared" si="2"/>
        <v>307500</v>
      </c>
    </row>
    <row r="70" spans="1:14" hidden="1">
      <c r="A70" s="17" t="s">
        <v>158</v>
      </c>
      <c r="B70" s="16" t="s">
        <v>99</v>
      </c>
      <c r="C70" s="16" t="s">
        <v>102</v>
      </c>
      <c r="D70" s="16" t="s">
        <v>149</v>
      </c>
      <c r="E70" s="16" t="s">
        <v>125</v>
      </c>
      <c r="F70" s="16" t="s">
        <v>151</v>
      </c>
      <c r="G70" s="16"/>
      <c r="H70" s="16">
        <v>267</v>
      </c>
      <c r="I70" s="19">
        <v>1142</v>
      </c>
      <c r="J70" s="12">
        <v>307500</v>
      </c>
      <c r="K70" s="13"/>
      <c r="L70" s="13">
        <f>J70+K70</f>
        <v>307500</v>
      </c>
      <c r="M70" s="13"/>
      <c r="N70" s="13">
        <f t="shared" si="2"/>
        <v>307500</v>
      </c>
    </row>
    <row r="71" spans="1:14" s="60" customFormat="1" ht="25.5" hidden="1">
      <c r="A71" s="50" t="s">
        <v>159</v>
      </c>
      <c r="B71" s="51"/>
      <c r="C71" s="51"/>
      <c r="D71" s="51"/>
      <c r="E71" s="51"/>
      <c r="F71" s="51"/>
      <c r="G71" s="51"/>
      <c r="H71" s="51"/>
      <c r="I71" s="52"/>
      <c r="J71" s="53">
        <v>307500</v>
      </c>
      <c r="K71" s="108"/>
      <c r="L71" s="108">
        <f t="shared" si="1"/>
        <v>307500</v>
      </c>
      <c r="M71" s="108"/>
      <c r="N71" s="108">
        <f t="shared" si="2"/>
        <v>307500</v>
      </c>
    </row>
    <row r="72" spans="1:14" ht="51" hidden="1">
      <c r="A72" s="45" t="s">
        <v>119</v>
      </c>
      <c r="B72" s="46">
        <v>803</v>
      </c>
      <c r="C72" s="47" t="s">
        <v>102</v>
      </c>
      <c r="D72" s="47" t="s">
        <v>149</v>
      </c>
      <c r="E72" s="63" t="s">
        <v>110</v>
      </c>
      <c r="F72" s="46">
        <v>129</v>
      </c>
      <c r="G72" s="46"/>
      <c r="H72" s="16"/>
      <c r="I72" s="19"/>
      <c r="J72" s="26" t="e">
        <f>J73+#REF!</f>
        <v>#REF!</v>
      </c>
      <c r="K72" s="26" t="e">
        <f>K73+#REF!</f>
        <v>#REF!</v>
      </c>
      <c r="L72" s="26">
        <f>L73</f>
        <v>16361509.15</v>
      </c>
      <c r="M72" s="13"/>
      <c r="N72" s="27">
        <f t="shared" si="2"/>
        <v>16361509.15</v>
      </c>
    </row>
    <row r="73" spans="1:14" hidden="1">
      <c r="A73" s="17" t="s">
        <v>120</v>
      </c>
      <c r="B73" s="16" t="s">
        <v>99</v>
      </c>
      <c r="C73" s="16" t="s">
        <v>102</v>
      </c>
      <c r="D73" s="16" t="s">
        <v>149</v>
      </c>
      <c r="E73" s="16" t="s">
        <v>125</v>
      </c>
      <c r="F73" s="16">
        <v>129</v>
      </c>
      <c r="G73" s="16"/>
      <c r="H73" s="16" t="s">
        <v>121</v>
      </c>
      <c r="I73" s="19" t="s">
        <v>1</v>
      </c>
      <c r="J73" s="12">
        <v>16361509.15</v>
      </c>
      <c r="K73" s="13"/>
      <c r="L73" s="13">
        <f t="shared" si="1"/>
        <v>16361509.15</v>
      </c>
      <c r="M73" s="13"/>
      <c r="N73" s="13">
        <f t="shared" si="2"/>
        <v>16361509.15</v>
      </c>
    </row>
    <row r="74" spans="1:14" ht="25.5">
      <c r="A74" s="40" t="s">
        <v>129</v>
      </c>
      <c r="B74" s="5" t="s">
        <v>99</v>
      </c>
      <c r="C74" s="5" t="s">
        <v>102</v>
      </c>
      <c r="D74" s="5" t="s">
        <v>149</v>
      </c>
      <c r="E74" s="5" t="s">
        <v>125</v>
      </c>
      <c r="F74" s="5" t="s">
        <v>130</v>
      </c>
      <c r="G74" s="5"/>
      <c r="H74" s="5" t="s">
        <v>1</v>
      </c>
      <c r="I74" s="38" t="s">
        <v>1</v>
      </c>
      <c r="J74" s="39" t="e">
        <f>J75</f>
        <v>#REF!</v>
      </c>
      <c r="K74" s="39" t="e">
        <f t="shared" ref="K74:N74" si="15">K75</f>
        <v>#REF!</v>
      </c>
      <c r="L74" s="39">
        <f t="shared" si="15"/>
        <v>7289829.1699999999</v>
      </c>
      <c r="M74" s="39">
        <f t="shared" si="15"/>
        <v>-83376</v>
      </c>
      <c r="N74" s="39">
        <f t="shared" si="15"/>
        <v>7206453.1699999999</v>
      </c>
    </row>
    <row r="75" spans="1:14" ht="38.25" hidden="1">
      <c r="A75" s="40" t="s">
        <v>131</v>
      </c>
      <c r="B75" s="5" t="s">
        <v>99</v>
      </c>
      <c r="C75" s="5" t="s">
        <v>102</v>
      </c>
      <c r="D75" s="5" t="s">
        <v>149</v>
      </c>
      <c r="E75" s="5" t="s">
        <v>125</v>
      </c>
      <c r="F75" s="5" t="s">
        <v>132</v>
      </c>
      <c r="G75" s="5"/>
      <c r="H75" s="5" t="s">
        <v>1</v>
      </c>
      <c r="I75" s="38" t="s">
        <v>1</v>
      </c>
      <c r="J75" s="39" t="e">
        <f>J76+J86</f>
        <v>#REF!</v>
      </c>
      <c r="K75" s="39" t="e">
        <f>K76+K86</f>
        <v>#REF!</v>
      </c>
      <c r="L75" s="39">
        <f>L76+L86</f>
        <v>7289829.1699999999</v>
      </c>
      <c r="M75" s="39">
        <f t="shared" ref="M75:N75" si="16">M76+M86</f>
        <v>-83376</v>
      </c>
      <c r="N75" s="39">
        <f t="shared" si="16"/>
        <v>7206453.1699999999</v>
      </c>
    </row>
    <row r="76" spans="1:14" ht="38.25" hidden="1">
      <c r="A76" s="6" t="s">
        <v>161</v>
      </c>
      <c r="B76" s="5" t="s">
        <v>99</v>
      </c>
      <c r="C76" s="5" t="s">
        <v>102</v>
      </c>
      <c r="D76" s="5" t="s">
        <v>149</v>
      </c>
      <c r="E76" s="5" t="s">
        <v>125</v>
      </c>
      <c r="F76" s="5" t="s">
        <v>162</v>
      </c>
      <c r="G76" s="5"/>
      <c r="H76" s="5" t="s">
        <v>1</v>
      </c>
      <c r="I76" s="38" t="s">
        <v>1</v>
      </c>
      <c r="J76" s="39" t="e">
        <f>J77+J78+J82+J84+#REF!+J80</f>
        <v>#REF!</v>
      </c>
      <c r="K76" s="39" t="e">
        <f>K77+K78+K82+K84+#REF!+K80</f>
        <v>#REF!</v>
      </c>
      <c r="L76" s="39">
        <f>L77+L78+L82+L84+L80</f>
        <v>2223858.9</v>
      </c>
      <c r="M76" s="39">
        <f t="shared" ref="M76:N76" si="17">M77+M78+M82+M84+M80</f>
        <v>-83376</v>
      </c>
      <c r="N76" s="39">
        <f t="shared" si="17"/>
        <v>2140482.9</v>
      </c>
    </row>
    <row r="77" spans="1:14" hidden="1">
      <c r="A77" s="17" t="s">
        <v>0</v>
      </c>
      <c r="B77" s="16" t="s">
        <v>99</v>
      </c>
      <c r="C77" s="16" t="s">
        <v>102</v>
      </c>
      <c r="D77" s="16" t="s">
        <v>149</v>
      </c>
      <c r="E77" s="16" t="s">
        <v>125</v>
      </c>
      <c r="F77" s="16" t="s">
        <v>162</v>
      </c>
      <c r="G77" s="16"/>
      <c r="H77" s="16" t="s">
        <v>163</v>
      </c>
      <c r="I77" s="19" t="s">
        <v>1</v>
      </c>
      <c r="J77" s="12">
        <v>627104</v>
      </c>
      <c r="K77" s="12">
        <v>74116.179999999993</v>
      </c>
      <c r="L77" s="12">
        <v>699533.18</v>
      </c>
      <c r="M77" s="13"/>
      <c r="N77" s="13">
        <f t="shared" si="2"/>
        <v>699533.18</v>
      </c>
    </row>
    <row r="78" spans="1:14" hidden="1">
      <c r="A78" s="17" t="s">
        <v>164</v>
      </c>
      <c r="B78" s="16" t="s">
        <v>99</v>
      </c>
      <c r="C78" s="16" t="s">
        <v>102</v>
      </c>
      <c r="D78" s="16" t="s">
        <v>149</v>
      </c>
      <c r="E78" s="16" t="s">
        <v>125</v>
      </c>
      <c r="F78" s="16">
        <v>242</v>
      </c>
      <c r="G78" s="16"/>
      <c r="H78" s="16" t="s">
        <v>165</v>
      </c>
      <c r="I78" s="19"/>
      <c r="J78" s="12">
        <f>J79</f>
        <v>127220</v>
      </c>
      <c r="K78" s="13"/>
      <c r="L78" s="13">
        <f t="shared" ref="L78:L94" si="18">J78+K78</f>
        <v>127220</v>
      </c>
      <c r="M78" s="13"/>
      <c r="N78" s="13">
        <f t="shared" si="2"/>
        <v>127220</v>
      </c>
    </row>
    <row r="79" spans="1:14" ht="25.5" hidden="1">
      <c r="A79" s="17" t="s">
        <v>166</v>
      </c>
      <c r="B79" s="16" t="s">
        <v>99</v>
      </c>
      <c r="C79" s="16" t="s">
        <v>102</v>
      </c>
      <c r="D79" s="16" t="s">
        <v>149</v>
      </c>
      <c r="E79" s="16" t="s">
        <v>125</v>
      </c>
      <c r="F79" s="16">
        <v>242</v>
      </c>
      <c r="G79" s="16"/>
      <c r="H79" s="16" t="s">
        <v>165</v>
      </c>
      <c r="I79" s="19">
        <v>1129</v>
      </c>
      <c r="J79" s="12">
        <v>127220</v>
      </c>
      <c r="K79" s="13"/>
      <c r="L79" s="13">
        <f>J79+K79</f>
        <v>127220</v>
      </c>
      <c r="M79" s="13"/>
      <c r="N79" s="13">
        <f t="shared" si="2"/>
        <v>127220</v>
      </c>
    </row>
    <row r="80" spans="1:14" hidden="1">
      <c r="A80" s="17" t="s">
        <v>128</v>
      </c>
      <c r="B80" s="16" t="s">
        <v>99</v>
      </c>
      <c r="C80" s="16" t="s">
        <v>102</v>
      </c>
      <c r="D80" s="16" t="s">
        <v>149</v>
      </c>
      <c r="E80" s="16" t="s">
        <v>125</v>
      </c>
      <c r="F80" s="16">
        <v>242</v>
      </c>
      <c r="G80" s="16"/>
      <c r="H80" s="16">
        <v>226</v>
      </c>
      <c r="I80" s="19"/>
      <c r="J80" s="12">
        <f>J81</f>
        <v>15880</v>
      </c>
      <c r="K80" s="12">
        <f t="shared" ref="K80:N80" si="19">K81</f>
        <v>788713.39</v>
      </c>
      <c r="L80" s="12">
        <f t="shared" si="19"/>
        <v>798780.39</v>
      </c>
      <c r="M80" s="12">
        <f t="shared" si="19"/>
        <v>-83376</v>
      </c>
      <c r="N80" s="12">
        <f t="shared" si="19"/>
        <v>715404.39</v>
      </c>
    </row>
    <row r="81" spans="1:14" ht="25.5" hidden="1">
      <c r="A81" s="17" t="s">
        <v>167</v>
      </c>
      <c r="B81" s="16" t="s">
        <v>99</v>
      </c>
      <c r="C81" s="16" t="s">
        <v>102</v>
      </c>
      <c r="D81" s="16" t="s">
        <v>149</v>
      </c>
      <c r="E81" s="16" t="s">
        <v>125</v>
      </c>
      <c r="F81" s="16">
        <v>242</v>
      </c>
      <c r="G81" s="16"/>
      <c r="H81" s="16">
        <v>226</v>
      </c>
      <c r="I81" s="19">
        <v>1136</v>
      </c>
      <c r="J81" s="12">
        <v>15880</v>
      </c>
      <c r="K81" s="12">
        <v>788713.39</v>
      </c>
      <c r="L81" s="12">
        <v>798780.39</v>
      </c>
      <c r="M81" s="13">
        <v>-83376</v>
      </c>
      <c r="N81" s="13">
        <f t="shared" si="2"/>
        <v>715404.39</v>
      </c>
    </row>
    <row r="82" spans="1:14" hidden="1">
      <c r="A82" s="17" t="s">
        <v>168</v>
      </c>
      <c r="B82" s="16" t="s">
        <v>99</v>
      </c>
      <c r="C82" s="16" t="s">
        <v>102</v>
      </c>
      <c r="D82" s="16" t="s">
        <v>149</v>
      </c>
      <c r="E82" s="16" t="s">
        <v>125</v>
      </c>
      <c r="F82" s="16" t="s">
        <v>162</v>
      </c>
      <c r="G82" s="16"/>
      <c r="H82" s="16" t="s">
        <v>169</v>
      </c>
      <c r="I82" s="19" t="s">
        <v>1</v>
      </c>
      <c r="J82" s="12">
        <f>J83</f>
        <v>199833.4</v>
      </c>
      <c r="K82" s="12">
        <f t="shared" ref="K82:L82" si="20">K83</f>
        <v>3140</v>
      </c>
      <c r="L82" s="12">
        <f t="shared" si="20"/>
        <v>202973.4</v>
      </c>
      <c r="M82" s="13"/>
      <c r="N82" s="13">
        <f t="shared" si="2"/>
        <v>202973.4</v>
      </c>
    </row>
    <row r="83" spans="1:14" ht="25.5" hidden="1">
      <c r="A83" s="17" t="s">
        <v>170</v>
      </c>
      <c r="B83" s="16" t="s">
        <v>99</v>
      </c>
      <c r="C83" s="16" t="s">
        <v>102</v>
      </c>
      <c r="D83" s="16" t="s">
        <v>149</v>
      </c>
      <c r="E83" s="16" t="s">
        <v>125</v>
      </c>
      <c r="F83" s="16" t="s">
        <v>162</v>
      </c>
      <c r="G83" s="16"/>
      <c r="H83" s="16" t="s">
        <v>169</v>
      </c>
      <c r="I83" s="19" t="s">
        <v>171</v>
      </c>
      <c r="J83" s="12">
        <v>199833.4</v>
      </c>
      <c r="K83" s="12">
        <v>3140</v>
      </c>
      <c r="L83" s="12">
        <f>J83+K83</f>
        <v>202973.4</v>
      </c>
      <c r="M83" s="13"/>
      <c r="N83" s="13">
        <f t="shared" ref="N83:N156" si="21">L83+M83</f>
        <v>202973.4</v>
      </c>
    </row>
    <row r="84" spans="1:14" hidden="1">
      <c r="A84" s="17" t="s">
        <v>172</v>
      </c>
      <c r="B84" s="16" t="s">
        <v>99</v>
      </c>
      <c r="C84" s="16" t="s">
        <v>102</v>
      </c>
      <c r="D84" s="16" t="s">
        <v>149</v>
      </c>
      <c r="E84" s="16" t="s">
        <v>125</v>
      </c>
      <c r="F84" s="16" t="s">
        <v>162</v>
      </c>
      <c r="G84" s="16"/>
      <c r="H84" s="16">
        <v>340</v>
      </c>
      <c r="I84" s="19" t="s">
        <v>1</v>
      </c>
      <c r="J84" s="12">
        <f>J85</f>
        <v>387851.93</v>
      </c>
      <c r="K84" s="13"/>
      <c r="L84" s="13">
        <f>L85</f>
        <v>395351.93</v>
      </c>
      <c r="M84" s="13"/>
      <c r="N84" s="13">
        <f t="shared" si="21"/>
        <v>395351.93</v>
      </c>
    </row>
    <row r="85" spans="1:14" ht="25.5" hidden="1">
      <c r="A85" s="17" t="s">
        <v>173</v>
      </c>
      <c r="B85" s="16" t="s">
        <v>99</v>
      </c>
      <c r="C85" s="16" t="s">
        <v>102</v>
      </c>
      <c r="D85" s="16" t="s">
        <v>149</v>
      </c>
      <c r="E85" s="16" t="s">
        <v>125</v>
      </c>
      <c r="F85" s="16" t="s">
        <v>162</v>
      </c>
      <c r="G85" s="16"/>
      <c r="H85" s="16">
        <v>346</v>
      </c>
      <c r="I85" s="19" t="s">
        <v>174</v>
      </c>
      <c r="J85" s="12">
        <v>387851.93</v>
      </c>
      <c r="K85" s="13"/>
      <c r="L85" s="13">
        <v>395351.93</v>
      </c>
      <c r="M85" s="13"/>
      <c r="N85" s="13">
        <f t="shared" si="21"/>
        <v>395351.93</v>
      </c>
    </row>
    <row r="86" spans="1:14" ht="38.25" hidden="1">
      <c r="A86" s="6" t="s">
        <v>133</v>
      </c>
      <c r="B86" s="5" t="s">
        <v>99</v>
      </c>
      <c r="C86" s="5" t="s">
        <v>102</v>
      </c>
      <c r="D86" s="5" t="s">
        <v>149</v>
      </c>
      <c r="E86" s="5" t="s">
        <v>125</v>
      </c>
      <c r="F86" s="5" t="s">
        <v>134</v>
      </c>
      <c r="G86" s="5"/>
      <c r="H86" s="5" t="s">
        <v>1</v>
      </c>
      <c r="I86" s="38" t="s">
        <v>1</v>
      </c>
      <c r="J86" s="39">
        <f>J87+J88+J93+J100+J113+J115</f>
        <v>4869902.4800000004</v>
      </c>
      <c r="K86" s="39">
        <f>K87+K88+K93+K100+K113+K115</f>
        <v>196067.78999999998</v>
      </c>
      <c r="L86" s="39">
        <f>L87+L88+L93+L100+L113+L115</f>
        <v>5065970.2700000005</v>
      </c>
      <c r="M86" s="13"/>
      <c r="N86" s="27">
        <f t="shared" si="21"/>
        <v>5065970.2700000005</v>
      </c>
    </row>
    <row r="87" spans="1:14" hidden="1">
      <c r="A87" s="17" t="s">
        <v>0</v>
      </c>
      <c r="B87" s="16" t="s">
        <v>99</v>
      </c>
      <c r="C87" s="16" t="s">
        <v>102</v>
      </c>
      <c r="D87" s="16" t="s">
        <v>149</v>
      </c>
      <c r="E87" s="16" t="s">
        <v>125</v>
      </c>
      <c r="F87" s="16" t="s">
        <v>134</v>
      </c>
      <c r="G87" s="16"/>
      <c r="H87" s="16" t="s">
        <v>163</v>
      </c>
      <c r="I87" s="19" t="s">
        <v>1</v>
      </c>
      <c r="J87" s="12">
        <v>50000</v>
      </c>
      <c r="K87" s="13"/>
      <c r="L87" s="13">
        <v>50000</v>
      </c>
      <c r="M87" s="13"/>
      <c r="N87" s="13">
        <f t="shared" si="21"/>
        <v>50000</v>
      </c>
    </row>
    <row r="88" spans="1:14" hidden="1">
      <c r="A88" s="17" t="s">
        <v>175</v>
      </c>
      <c r="B88" s="16" t="s">
        <v>99</v>
      </c>
      <c r="C88" s="16" t="s">
        <v>102</v>
      </c>
      <c r="D88" s="16" t="s">
        <v>149</v>
      </c>
      <c r="E88" s="16" t="s">
        <v>125</v>
      </c>
      <c r="F88" s="16" t="s">
        <v>134</v>
      </c>
      <c r="G88" s="16"/>
      <c r="H88" s="16" t="s">
        <v>176</v>
      </c>
      <c r="I88" s="19" t="s">
        <v>1</v>
      </c>
      <c r="J88" s="12">
        <f>J89+J90+J91+J92</f>
        <v>2785957.91</v>
      </c>
      <c r="K88" s="12">
        <f>K89+K90+K91+K92</f>
        <v>227338.18999999997</v>
      </c>
      <c r="L88" s="12">
        <f>L89+L90+L91+L92</f>
        <v>3013296.1</v>
      </c>
      <c r="M88" s="13"/>
      <c r="N88" s="13">
        <f t="shared" si="21"/>
        <v>3013296.1</v>
      </c>
    </row>
    <row r="89" spans="1:14" hidden="1">
      <c r="A89" s="17" t="s">
        <v>177</v>
      </c>
      <c r="B89" s="16" t="s">
        <v>99</v>
      </c>
      <c r="C89" s="16" t="s">
        <v>102</v>
      </c>
      <c r="D89" s="16" t="s">
        <v>149</v>
      </c>
      <c r="E89" s="16" t="s">
        <v>125</v>
      </c>
      <c r="F89" s="16" t="s">
        <v>134</v>
      </c>
      <c r="G89" s="16"/>
      <c r="H89" s="16" t="s">
        <v>176</v>
      </c>
      <c r="I89" s="19" t="s">
        <v>178</v>
      </c>
      <c r="J89" s="12">
        <v>1884074.59</v>
      </c>
      <c r="K89" s="12">
        <v>80735.759999999995</v>
      </c>
      <c r="L89" s="12">
        <f>J89+K89</f>
        <v>1964810.35</v>
      </c>
      <c r="M89" s="13"/>
      <c r="N89" s="13">
        <f t="shared" si="21"/>
        <v>1964810.35</v>
      </c>
    </row>
    <row r="90" spans="1:14" hidden="1">
      <c r="A90" s="17" t="s">
        <v>179</v>
      </c>
      <c r="B90" s="16" t="s">
        <v>99</v>
      </c>
      <c r="C90" s="16" t="s">
        <v>102</v>
      </c>
      <c r="D90" s="16" t="s">
        <v>149</v>
      </c>
      <c r="E90" s="16" t="s">
        <v>125</v>
      </c>
      <c r="F90" s="16" t="s">
        <v>134</v>
      </c>
      <c r="G90" s="16"/>
      <c r="H90" s="16" t="s">
        <v>176</v>
      </c>
      <c r="I90" s="19" t="s">
        <v>180</v>
      </c>
      <c r="J90" s="12">
        <v>863103.29</v>
      </c>
      <c r="K90" s="12">
        <v>143431.04999999999</v>
      </c>
      <c r="L90" s="12">
        <f>J90+K90</f>
        <v>1006534.3400000001</v>
      </c>
      <c r="M90" s="13"/>
      <c r="N90" s="13">
        <f t="shared" si="21"/>
        <v>1006534.3400000001</v>
      </c>
    </row>
    <row r="91" spans="1:14" ht="25.5" hidden="1">
      <c r="A91" s="17" t="s">
        <v>181</v>
      </c>
      <c r="B91" s="16" t="s">
        <v>99</v>
      </c>
      <c r="C91" s="16" t="s">
        <v>102</v>
      </c>
      <c r="D91" s="16" t="s">
        <v>149</v>
      </c>
      <c r="E91" s="16" t="s">
        <v>125</v>
      </c>
      <c r="F91" s="16" t="s">
        <v>134</v>
      </c>
      <c r="G91" s="16"/>
      <c r="H91" s="16" t="s">
        <v>176</v>
      </c>
      <c r="I91" s="19" t="s">
        <v>182</v>
      </c>
      <c r="J91" s="12">
        <v>28329.56</v>
      </c>
      <c r="K91" s="13">
        <v>2316.0500000000002</v>
      </c>
      <c r="L91" s="13">
        <f t="shared" si="18"/>
        <v>30645.61</v>
      </c>
      <c r="M91" s="13"/>
      <c r="N91" s="13">
        <f t="shared" si="21"/>
        <v>30645.61</v>
      </c>
    </row>
    <row r="92" spans="1:14" ht="25.5" hidden="1">
      <c r="A92" s="17" t="s">
        <v>183</v>
      </c>
      <c r="B92" s="16" t="s">
        <v>99</v>
      </c>
      <c r="C92" s="16" t="s">
        <v>102</v>
      </c>
      <c r="D92" s="16" t="s">
        <v>149</v>
      </c>
      <c r="E92" s="16" t="s">
        <v>125</v>
      </c>
      <c r="F92" s="16" t="s">
        <v>134</v>
      </c>
      <c r="G92" s="16"/>
      <c r="H92" s="16" t="s">
        <v>176</v>
      </c>
      <c r="I92" s="19" t="s">
        <v>184</v>
      </c>
      <c r="J92" s="12">
        <v>10450.469999999999</v>
      </c>
      <c r="K92" s="13">
        <v>855.33</v>
      </c>
      <c r="L92" s="13">
        <f t="shared" si="18"/>
        <v>11305.8</v>
      </c>
      <c r="M92" s="13"/>
      <c r="N92" s="13">
        <f t="shared" si="21"/>
        <v>11305.8</v>
      </c>
    </row>
    <row r="93" spans="1:14" hidden="1">
      <c r="A93" s="17" t="s">
        <v>164</v>
      </c>
      <c r="B93" s="16" t="s">
        <v>99</v>
      </c>
      <c r="C93" s="16" t="s">
        <v>102</v>
      </c>
      <c r="D93" s="16" t="s">
        <v>149</v>
      </c>
      <c r="E93" s="16" t="s">
        <v>125</v>
      </c>
      <c r="F93" s="16" t="s">
        <v>134</v>
      </c>
      <c r="G93" s="16"/>
      <c r="H93" s="16" t="s">
        <v>165</v>
      </c>
      <c r="I93" s="19" t="s">
        <v>1</v>
      </c>
      <c r="J93" s="12">
        <f>J94+J95</f>
        <v>19086.919999999998</v>
      </c>
      <c r="K93" s="12">
        <f t="shared" ref="K93:L93" si="22">K94+K95</f>
        <v>2132.6</v>
      </c>
      <c r="L93" s="12">
        <f t="shared" si="22"/>
        <v>35394.520000000004</v>
      </c>
      <c r="M93" s="13"/>
      <c r="N93" s="13">
        <f t="shared" si="21"/>
        <v>35394.520000000004</v>
      </c>
    </row>
    <row r="94" spans="1:14" ht="25.5" hidden="1">
      <c r="A94" s="17" t="s">
        <v>166</v>
      </c>
      <c r="B94" s="16" t="s">
        <v>99</v>
      </c>
      <c r="C94" s="16" t="s">
        <v>102</v>
      </c>
      <c r="D94" s="16" t="s">
        <v>149</v>
      </c>
      <c r="E94" s="16" t="s">
        <v>125</v>
      </c>
      <c r="F94" s="16" t="s">
        <v>134</v>
      </c>
      <c r="G94" s="16"/>
      <c r="H94" s="16" t="s">
        <v>165</v>
      </c>
      <c r="I94" s="19" t="s">
        <v>185</v>
      </c>
      <c r="J94" s="12">
        <v>0</v>
      </c>
      <c r="K94" s="13">
        <v>350</v>
      </c>
      <c r="L94" s="13">
        <f t="shared" si="18"/>
        <v>350</v>
      </c>
      <c r="M94" s="13"/>
      <c r="N94" s="13">
        <f t="shared" si="21"/>
        <v>350</v>
      </c>
    </row>
    <row r="95" spans="1:14" hidden="1">
      <c r="A95" s="17" t="s">
        <v>186</v>
      </c>
      <c r="B95" s="16" t="s">
        <v>99</v>
      </c>
      <c r="C95" s="16" t="s">
        <v>102</v>
      </c>
      <c r="D95" s="16" t="s">
        <v>149</v>
      </c>
      <c r="E95" s="16" t="s">
        <v>125</v>
      </c>
      <c r="F95" s="16" t="s">
        <v>134</v>
      </c>
      <c r="G95" s="16"/>
      <c r="H95" s="16" t="s">
        <v>165</v>
      </c>
      <c r="I95" s="19" t="s">
        <v>187</v>
      </c>
      <c r="J95" s="12">
        <v>19086.919999999998</v>
      </c>
      <c r="K95" s="13">
        <v>1782.6</v>
      </c>
      <c r="L95" s="13">
        <f>SUM(L96:L99)</f>
        <v>35044.520000000004</v>
      </c>
      <c r="M95" s="13"/>
      <c r="N95" s="13">
        <f t="shared" si="21"/>
        <v>35044.520000000004</v>
      </c>
    </row>
    <row r="96" spans="1:14" s="60" customFormat="1" ht="38.25" hidden="1">
      <c r="A96" s="50" t="s">
        <v>502</v>
      </c>
      <c r="B96" s="51"/>
      <c r="C96" s="51"/>
      <c r="D96" s="51"/>
      <c r="E96" s="51"/>
      <c r="F96" s="51"/>
      <c r="G96" s="51"/>
      <c r="H96" s="51"/>
      <c r="I96" s="52"/>
      <c r="J96" s="53"/>
      <c r="K96" s="108"/>
      <c r="L96" s="108">
        <v>11311.92</v>
      </c>
      <c r="M96" s="108"/>
      <c r="N96" s="108">
        <f>L96+M96</f>
        <v>11311.92</v>
      </c>
    </row>
    <row r="97" spans="1:14" s="60" customFormat="1" hidden="1">
      <c r="A97" s="50" t="s">
        <v>503</v>
      </c>
      <c r="B97" s="51"/>
      <c r="C97" s="51"/>
      <c r="D97" s="51"/>
      <c r="E97" s="51"/>
      <c r="F97" s="51"/>
      <c r="G97" s="51"/>
      <c r="H97" s="51"/>
      <c r="I97" s="52"/>
      <c r="J97" s="53"/>
      <c r="K97" s="108"/>
      <c r="L97" s="108">
        <v>1782.6</v>
      </c>
      <c r="M97" s="108"/>
      <c r="N97" s="108">
        <f t="shared" ref="N97:N99" si="23">L97+M97</f>
        <v>1782.6</v>
      </c>
    </row>
    <row r="98" spans="1:14" s="60" customFormat="1" hidden="1">
      <c r="A98" s="50" t="s">
        <v>504</v>
      </c>
      <c r="B98" s="51"/>
      <c r="C98" s="51"/>
      <c r="D98" s="51"/>
      <c r="E98" s="51"/>
      <c r="F98" s="51"/>
      <c r="G98" s="51"/>
      <c r="H98" s="51"/>
      <c r="I98" s="52"/>
      <c r="J98" s="53"/>
      <c r="K98" s="108"/>
      <c r="L98" s="108">
        <v>16000</v>
      </c>
      <c r="M98" s="108"/>
      <c r="N98" s="108">
        <f t="shared" si="23"/>
        <v>16000</v>
      </c>
    </row>
    <row r="99" spans="1:14" s="60" customFormat="1" hidden="1">
      <c r="A99" s="50" t="s">
        <v>725</v>
      </c>
      <c r="B99" s="51"/>
      <c r="C99" s="51"/>
      <c r="D99" s="51"/>
      <c r="E99" s="51"/>
      <c r="F99" s="51"/>
      <c r="G99" s="51"/>
      <c r="H99" s="51"/>
      <c r="I99" s="52"/>
      <c r="J99" s="53"/>
      <c r="K99" s="108"/>
      <c r="L99" s="108">
        <v>5950</v>
      </c>
      <c r="M99" s="108"/>
      <c r="N99" s="108">
        <f t="shared" si="23"/>
        <v>5950</v>
      </c>
    </row>
    <row r="100" spans="1:14" hidden="1">
      <c r="A100" s="17" t="s">
        <v>188</v>
      </c>
      <c r="B100" s="16" t="s">
        <v>99</v>
      </c>
      <c r="C100" s="16" t="s">
        <v>102</v>
      </c>
      <c r="D100" s="16" t="s">
        <v>149</v>
      </c>
      <c r="E100" s="16" t="s">
        <v>125</v>
      </c>
      <c r="F100" s="16" t="s">
        <v>134</v>
      </c>
      <c r="G100" s="16"/>
      <c r="H100" s="16" t="s">
        <v>135</v>
      </c>
      <c r="I100" s="19" t="s">
        <v>1</v>
      </c>
      <c r="J100" s="12">
        <f>J101+J102+J103+J104</f>
        <v>573947.14</v>
      </c>
      <c r="K100" s="12">
        <f t="shared" ref="K100:L100" si="24">K101+K102+K103+K104</f>
        <v>-33703</v>
      </c>
      <c r="L100" s="12">
        <f t="shared" si="24"/>
        <v>526069.14</v>
      </c>
      <c r="M100" s="13"/>
      <c r="N100" s="13">
        <f t="shared" si="21"/>
        <v>526069.14</v>
      </c>
    </row>
    <row r="101" spans="1:14" ht="25.5" hidden="1">
      <c r="A101" s="17" t="s">
        <v>189</v>
      </c>
      <c r="B101" s="16" t="s">
        <v>99</v>
      </c>
      <c r="C101" s="16" t="s">
        <v>102</v>
      </c>
      <c r="D101" s="16" t="s">
        <v>149</v>
      </c>
      <c r="E101" s="16" t="s">
        <v>125</v>
      </c>
      <c r="F101" s="16" t="s">
        <v>134</v>
      </c>
      <c r="G101" s="16"/>
      <c r="H101" s="16" t="s">
        <v>135</v>
      </c>
      <c r="I101" s="19" t="s">
        <v>190</v>
      </c>
      <c r="J101" s="12">
        <v>78395.520000000004</v>
      </c>
      <c r="K101" s="13"/>
      <c r="L101" s="13">
        <f>J101+K101</f>
        <v>78395.520000000004</v>
      </c>
      <c r="M101" s="13"/>
      <c r="N101" s="13">
        <f t="shared" si="21"/>
        <v>78395.520000000004</v>
      </c>
    </row>
    <row r="102" spans="1:14" ht="25.5" hidden="1">
      <c r="A102" s="17" t="s">
        <v>191</v>
      </c>
      <c r="B102" s="16" t="s">
        <v>99</v>
      </c>
      <c r="C102" s="16" t="s">
        <v>102</v>
      </c>
      <c r="D102" s="16" t="s">
        <v>149</v>
      </c>
      <c r="E102" s="16" t="s">
        <v>125</v>
      </c>
      <c r="F102" s="16" t="s">
        <v>134</v>
      </c>
      <c r="G102" s="16"/>
      <c r="H102" s="16" t="s">
        <v>135</v>
      </c>
      <c r="I102" s="19" t="s">
        <v>192</v>
      </c>
      <c r="J102" s="12">
        <v>32000</v>
      </c>
      <c r="K102" s="13"/>
      <c r="L102" s="13">
        <f>J102+K102</f>
        <v>32000</v>
      </c>
      <c r="M102" s="13"/>
      <c r="N102" s="13">
        <f t="shared" si="21"/>
        <v>32000</v>
      </c>
    </row>
    <row r="103" spans="1:14" ht="38.25" hidden="1">
      <c r="A103" s="17" t="s">
        <v>193</v>
      </c>
      <c r="B103" s="16" t="s">
        <v>99</v>
      </c>
      <c r="C103" s="16" t="s">
        <v>102</v>
      </c>
      <c r="D103" s="16" t="s">
        <v>149</v>
      </c>
      <c r="E103" s="16" t="s">
        <v>125</v>
      </c>
      <c r="F103" s="16" t="s">
        <v>134</v>
      </c>
      <c r="G103" s="16"/>
      <c r="H103" s="16" t="s">
        <v>135</v>
      </c>
      <c r="I103" s="19" t="s">
        <v>194</v>
      </c>
      <c r="J103" s="12"/>
      <c r="K103" s="13"/>
      <c r="L103" s="13">
        <f t="shared" ref="L103:L139" si="25">J103+K103</f>
        <v>0</v>
      </c>
      <c r="M103" s="13"/>
      <c r="N103" s="13">
        <f t="shared" si="21"/>
        <v>0</v>
      </c>
    </row>
    <row r="104" spans="1:14" hidden="1">
      <c r="A104" s="17" t="s">
        <v>195</v>
      </c>
      <c r="B104" s="16" t="s">
        <v>99</v>
      </c>
      <c r="C104" s="16" t="s">
        <v>102</v>
      </c>
      <c r="D104" s="16" t="s">
        <v>149</v>
      </c>
      <c r="E104" s="16" t="s">
        <v>125</v>
      </c>
      <c r="F104" s="16" t="s">
        <v>134</v>
      </c>
      <c r="G104" s="16"/>
      <c r="H104" s="16" t="s">
        <v>135</v>
      </c>
      <c r="I104" s="19" t="s">
        <v>196</v>
      </c>
      <c r="J104" s="12">
        <v>463551.62</v>
      </c>
      <c r="K104" s="13">
        <v>-33703</v>
      </c>
      <c r="L104" s="13">
        <f>SUM(L105:L112)</f>
        <v>415673.62</v>
      </c>
      <c r="M104" s="13"/>
      <c r="N104" s="13">
        <f t="shared" si="21"/>
        <v>415673.62</v>
      </c>
    </row>
    <row r="105" spans="1:14" s="60" customFormat="1" hidden="1">
      <c r="A105" s="50" t="s">
        <v>505</v>
      </c>
      <c r="B105" s="51"/>
      <c r="C105" s="51"/>
      <c r="D105" s="51"/>
      <c r="E105" s="51"/>
      <c r="F105" s="51"/>
      <c r="G105" s="51"/>
      <c r="H105" s="51"/>
      <c r="I105" s="52"/>
      <c r="J105" s="53"/>
      <c r="K105" s="108"/>
      <c r="L105" s="108">
        <v>149949.6</v>
      </c>
      <c r="M105" s="108"/>
      <c r="N105" s="108">
        <v>149949.6</v>
      </c>
    </row>
    <row r="106" spans="1:14" s="60" customFormat="1" ht="25.5" hidden="1">
      <c r="A106" s="50" t="s">
        <v>506</v>
      </c>
      <c r="B106" s="51"/>
      <c r="C106" s="51"/>
      <c r="D106" s="51"/>
      <c r="E106" s="51"/>
      <c r="F106" s="51"/>
      <c r="G106" s="51"/>
      <c r="H106" s="51"/>
      <c r="I106" s="52"/>
      <c r="J106" s="53"/>
      <c r="K106" s="108"/>
      <c r="L106" s="108">
        <v>90896</v>
      </c>
      <c r="M106" s="108"/>
      <c r="N106" s="108">
        <v>90896</v>
      </c>
    </row>
    <row r="107" spans="1:14" s="60" customFormat="1" hidden="1">
      <c r="A107" s="50" t="s">
        <v>507</v>
      </c>
      <c r="B107" s="51"/>
      <c r="C107" s="51"/>
      <c r="D107" s="51"/>
      <c r="E107" s="51"/>
      <c r="F107" s="51"/>
      <c r="G107" s="51"/>
      <c r="H107" s="51"/>
      <c r="I107" s="52"/>
      <c r="J107" s="53"/>
      <c r="K107" s="108"/>
      <c r="L107" s="108">
        <v>2000</v>
      </c>
      <c r="M107" s="108"/>
      <c r="N107" s="108">
        <v>2000</v>
      </c>
    </row>
    <row r="108" spans="1:14" s="60" customFormat="1" hidden="1">
      <c r="A108" s="50" t="s">
        <v>755</v>
      </c>
      <c r="B108" s="51"/>
      <c r="C108" s="51"/>
      <c r="D108" s="51"/>
      <c r="E108" s="51"/>
      <c r="F108" s="51"/>
      <c r="G108" s="51"/>
      <c r="H108" s="51"/>
      <c r="I108" s="52"/>
      <c r="J108" s="53"/>
      <c r="K108" s="108"/>
      <c r="L108" s="108">
        <v>11155.3</v>
      </c>
      <c r="M108" s="108"/>
      <c r="N108" s="108"/>
    </row>
    <row r="109" spans="1:14" s="60" customFormat="1" hidden="1">
      <c r="A109" s="50" t="s">
        <v>508</v>
      </c>
      <c r="B109" s="51"/>
      <c r="C109" s="51"/>
      <c r="D109" s="51"/>
      <c r="E109" s="51"/>
      <c r="F109" s="51"/>
      <c r="G109" s="51"/>
      <c r="H109" s="51"/>
      <c r="I109" s="52"/>
      <c r="J109" s="53"/>
      <c r="K109" s="108"/>
      <c r="L109" s="108">
        <v>35000</v>
      </c>
      <c r="M109" s="108"/>
      <c r="N109" s="108">
        <v>35000</v>
      </c>
    </row>
    <row r="110" spans="1:14" s="60" customFormat="1" ht="25.5" hidden="1">
      <c r="A110" s="50" t="s">
        <v>509</v>
      </c>
      <c r="B110" s="51"/>
      <c r="C110" s="51"/>
      <c r="D110" s="51"/>
      <c r="E110" s="51"/>
      <c r="F110" s="51"/>
      <c r="G110" s="51"/>
      <c r="H110" s="51"/>
      <c r="I110" s="52"/>
      <c r="J110" s="53"/>
      <c r="K110" s="108"/>
      <c r="L110" s="108">
        <v>25000</v>
      </c>
      <c r="M110" s="108"/>
      <c r="N110" s="108">
        <v>25000</v>
      </c>
    </row>
    <row r="111" spans="1:14" s="60" customFormat="1" hidden="1">
      <c r="A111" s="50" t="s">
        <v>510</v>
      </c>
      <c r="B111" s="51"/>
      <c r="C111" s="51"/>
      <c r="D111" s="51"/>
      <c r="E111" s="51"/>
      <c r="F111" s="51"/>
      <c r="G111" s="51"/>
      <c r="H111" s="51"/>
      <c r="I111" s="52"/>
      <c r="J111" s="53"/>
      <c r="K111" s="108"/>
      <c r="L111" s="108">
        <v>71582.720000000001</v>
      </c>
      <c r="M111" s="108"/>
      <c r="N111" s="108">
        <v>71582.720000000001</v>
      </c>
    </row>
    <row r="112" spans="1:14" s="60" customFormat="1" ht="25.5" hidden="1">
      <c r="A112" s="50" t="s">
        <v>511</v>
      </c>
      <c r="B112" s="51"/>
      <c r="C112" s="51"/>
      <c r="D112" s="51"/>
      <c r="E112" s="51"/>
      <c r="F112" s="51"/>
      <c r="G112" s="51"/>
      <c r="H112" s="51"/>
      <c r="I112" s="52"/>
      <c r="J112" s="53"/>
      <c r="K112" s="108"/>
      <c r="L112" s="108">
        <v>30090</v>
      </c>
      <c r="M112" s="108"/>
      <c r="N112" s="108">
        <v>30090</v>
      </c>
    </row>
    <row r="113" spans="1:14" hidden="1">
      <c r="A113" s="17" t="s">
        <v>197</v>
      </c>
      <c r="B113" s="16" t="s">
        <v>99</v>
      </c>
      <c r="C113" s="16" t="s">
        <v>102</v>
      </c>
      <c r="D113" s="16" t="s">
        <v>149</v>
      </c>
      <c r="E113" s="16" t="s">
        <v>125</v>
      </c>
      <c r="F113" s="16" t="s">
        <v>134</v>
      </c>
      <c r="G113" s="16"/>
      <c r="H113" s="16" t="s">
        <v>169</v>
      </c>
      <c r="I113" s="19" t="s">
        <v>1</v>
      </c>
      <c r="J113" s="12">
        <f>J114</f>
        <v>0</v>
      </c>
      <c r="K113" s="13"/>
      <c r="L113" s="13">
        <f t="shared" si="25"/>
        <v>0</v>
      </c>
      <c r="M113" s="13"/>
      <c r="N113" s="13">
        <f t="shared" si="21"/>
        <v>0</v>
      </c>
    </row>
    <row r="114" spans="1:14" ht="25.5" hidden="1">
      <c r="A114" s="17" t="s">
        <v>170</v>
      </c>
      <c r="B114" s="16" t="s">
        <v>99</v>
      </c>
      <c r="C114" s="16" t="s">
        <v>102</v>
      </c>
      <c r="D114" s="16" t="s">
        <v>149</v>
      </c>
      <c r="E114" s="16" t="s">
        <v>125</v>
      </c>
      <c r="F114" s="16" t="s">
        <v>134</v>
      </c>
      <c r="G114" s="16"/>
      <c r="H114" s="16" t="s">
        <v>169</v>
      </c>
      <c r="I114" s="19" t="s">
        <v>171</v>
      </c>
      <c r="J114" s="12"/>
      <c r="K114" s="13"/>
      <c r="L114" s="13">
        <f t="shared" si="25"/>
        <v>0</v>
      </c>
      <c r="M114" s="13"/>
      <c r="N114" s="13">
        <f t="shared" si="21"/>
        <v>0</v>
      </c>
    </row>
    <row r="115" spans="1:14" hidden="1">
      <c r="A115" s="17" t="s">
        <v>198</v>
      </c>
      <c r="B115" s="16" t="s">
        <v>99</v>
      </c>
      <c r="C115" s="16" t="s">
        <v>102</v>
      </c>
      <c r="D115" s="16" t="s">
        <v>149</v>
      </c>
      <c r="E115" s="16" t="s">
        <v>125</v>
      </c>
      <c r="F115" s="16" t="s">
        <v>134</v>
      </c>
      <c r="G115" s="16"/>
      <c r="H115" s="16" t="s">
        <v>199</v>
      </c>
      <c r="I115" s="19" t="s">
        <v>1</v>
      </c>
      <c r="J115" s="12">
        <f>J116+J117</f>
        <v>1440910.51</v>
      </c>
      <c r="K115" s="12">
        <f t="shared" ref="K115:L115" si="26">K116+K117</f>
        <v>300</v>
      </c>
      <c r="L115" s="12">
        <f t="shared" si="26"/>
        <v>1441210.51</v>
      </c>
      <c r="M115" s="13"/>
      <c r="N115" s="13">
        <f t="shared" si="21"/>
        <v>1441210.51</v>
      </c>
    </row>
    <row r="116" spans="1:14" ht="25.5" hidden="1">
      <c r="A116" s="17" t="s">
        <v>200</v>
      </c>
      <c r="B116" s="16" t="s">
        <v>99</v>
      </c>
      <c r="C116" s="16" t="s">
        <v>102</v>
      </c>
      <c r="D116" s="16" t="s">
        <v>149</v>
      </c>
      <c r="E116" s="16" t="s">
        <v>125</v>
      </c>
      <c r="F116" s="16" t="s">
        <v>134</v>
      </c>
      <c r="G116" s="16"/>
      <c r="H116" s="16">
        <v>343</v>
      </c>
      <c r="I116" s="19" t="s">
        <v>201</v>
      </c>
      <c r="J116" s="12">
        <v>715120.63</v>
      </c>
      <c r="K116" s="13"/>
      <c r="L116" s="13">
        <f>J116+K116</f>
        <v>715120.63</v>
      </c>
      <c r="M116" s="13"/>
      <c r="N116" s="13">
        <f t="shared" si="21"/>
        <v>715120.63</v>
      </c>
    </row>
    <row r="117" spans="1:14" ht="25.5" hidden="1">
      <c r="A117" s="17" t="s">
        <v>173</v>
      </c>
      <c r="B117" s="16" t="s">
        <v>99</v>
      </c>
      <c r="C117" s="16" t="s">
        <v>102</v>
      </c>
      <c r="D117" s="16" t="s">
        <v>149</v>
      </c>
      <c r="E117" s="16" t="s">
        <v>125</v>
      </c>
      <c r="F117" s="16" t="s">
        <v>134</v>
      </c>
      <c r="G117" s="16"/>
      <c r="H117" s="16">
        <v>346</v>
      </c>
      <c r="I117" s="19" t="s">
        <v>174</v>
      </c>
      <c r="J117" s="12">
        <v>725789.88</v>
      </c>
      <c r="K117" s="13">
        <v>300</v>
      </c>
      <c r="L117" s="13">
        <f>J117+K117</f>
        <v>726089.88</v>
      </c>
      <c r="M117" s="13"/>
      <c r="N117" s="13">
        <f t="shared" si="21"/>
        <v>726089.88</v>
      </c>
    </row>
    <row r="118" spans="1:14">
      <c r="A118" s="40" t="s">
        <v>202</v>
      </c>
      <c r="B118" s="5" t="s">
        <v>99</v>
      </c>
      <c r="C118" s="5" t="s">
        <v>102</v>
      </c>
      <c r="D118" s="5" t="s">
        <v>149</v>
      </c>
      <c r="E118" s="5" t="s">
        <v>125</v>
      </c>
      <c r="F118" s="5" t="s">
        <v>203</v>
      </c>
      <c r="G118" s="5"/>
      <c r="H118" s="5" t="s">
        <v>1</v>
      </c>
      <c r="I118" s="38" t="s">
        <v>1</v>
      </c>
      <c r="J118" s="39">
        <f>J119</f>
        <v>316700</v>
      </c>
      <c r="K118" s="13"/>
      <c r="L118" s="27">
        <f t="shared" si="25"/>
        <v>316700</v>
      </c>
      <c r="M118" s="13"/>
      <c r="N118" s="27">
        <f t="shared" si="21"/>
        <v>316700</v>
      </c>
    </row>
    <row r="119" spans="1:14" hidden="1">
      <c r="A119" s="40" t="s">
        <v>204</v>
      </c>
      <c r="B119" s="5" t="s">
        <v>99</v>
      </c>
      <c r="C119" s="5" t="s">
        <v>102</v>
      </c>
      <c r="D119" s="5" t="s">
        <v>149</v>
      </c>
      <c r="E119" s="5" t="s">
        <v>125</v>
      </c>
      <c r="F119" s="5" t="s">
        <v>205</v>
      </c>
      <c r="G119" s="5"/>
      <c r="H119" s="5" t="s">
        <v>1</v>
      </c>
      <c r="I119" s="38" t="s">
        <v>1</v>
      </c>
      <c r="J119" s="39">
        <f>J120+J123+J126</f>
        <v>316700</v>
      </c>
      <c r="K119" s="13"/>
      <c r="L119" s="27">
        <f t="shared" si="25"/>
        <v>316700</v>
      </c>
      <c r="M119" s="13"/>
      <c r="N119" s="27">
        <f t="shared" si="21"/>
        <v>316700</v>
      </c>
    </row>
    <row r="120" spans="1:14" ht="25.5" hidden="1">
      <c r="A120" s="6" t="s">
        <v>206</v>
      </c>
      <c r="B120" s="5" t="s">
        <v>99</v>
      </c>
      <c r="C120" s="5" t="s">
        <v>102</v>
      </c>
      <c r="D120" s="5" t="s">
        <v>149</v>
      </c>
      <c r="E120" s="5" t="s">
        <v>125</v>
      </c>
      <c r="F120" s="5" t="s">
        <v>207</v>
      </c>
      <c r="G120" s="5"/>
      <c r="H120" s="5" t="s">
        <v>1</v>
      </c>
      <c r="I120" s="38" t="s">
        <v>1</v>
      </c>
      <c r="J120" s="39">
        <f>J121</f>
        <v>42000</v>
      </c>
      <c r="K120" s="13"/>
      <c r="L120" s="27">
        <f t="shared" si="25"/>
        <v>42000</v>
      </c>
      <c r="M120" s="13"/>
      <c r="N120" s="27">
        <f t="shared" si="21"/>
        <v>42000</v>
      </c>
    </row>
    <row r="121" spans="1:14" hidden="1">
      <c r="A121" s="17" t="s">
        <v>144</v>
      </c>
      <c r="B121" s="16" t="s">
        <v>99</v>
      </c>
      <c r="C121" s="16" t="s">
        <v>102</v>
      </c>
      <c r="D121" s="16" t="s">
        <v>149</v>
      </c>
      <c r="E121" s="16" t="s">
        <v>125</v>
      </c>
      <c r="F121" s="16" t="s">
        <v>207</v>
      </c>
      <c r="G121" s="16"/>
      <c r="H121" s="16" t="s">
        <v>145</v>
      </c>
      <c r="I121" s="19" t="s">
        <v>1</v>
      </c>
      <c r="J121" s="12">
        <f>J122</f>
        <v>42000</v>
      </c>
      <c r="K121" s="13"/>
      <c r="L121" s="13">
        <f t="shared" si="25"/>
        <v>42000</v>
      </c>
      <c r="M121" s="13"/>
      <c r="N121" s="13">
        <f t="shared" si="21"/>
        <v>42000</v>
      </c>
    </row>
    <row r="122" spans="1:14" hidden="1">
      <c r="A122" s="17" t="s">
        <v>208</v>
      </c>
      <c r="B122" s="16" t="s">
        <v>99</v>
      </c>
      <c r="C122" s="16" t="s">
        <v>102</v>
      </c>
      <c r="D122" s="16" t="s">
        <v>149</v>
      </c>
      <c r="E122" s="16" t="s">
        <v>125</v>
      </c>
      <c r="F122" s="16" t="s">
        <v>207</v>
      </c>
      <c r="G122" s="16"/>
      <c r="H122" s="16">
        <v>291</v>
      </c>
      <c r="I122" s="19" t="s">
        <v>209</v>
      </c>
      <c r="J122" s="12">
        <v>42000</v>
      </c>
      <c r="K122" s="13"/>
      <c r="L122" s="13">
        <f>J122+K122</f>
        <v>42000</v>
      </c>
      <c r="M122" s="13"/>
      <c r="N122" s="13">
        <f t="shared" si="21"/>
        <v>42000</v>
      </c>
    </row>
    <row r="123" spans="1:14" ht="25.5" hidden="1">
      <c r="A123" s="6" t="s">
        <v>210</v>
      </c>
      <c r="B123" s="5" t="s">
        <v>99</v>
      </c>
      <c r="C123" s="5" t="s">
        <v>102</v>
      </c>
      <c r="D123" s="5" t="s">
        <v>149</v>
      </c>
      <c r="E123" s="5" t="s">
        <v>125</v>
      </c>
      <c r="F123" s="5" t="s">
        <v>211</v>
      </c>
      <c r="G123" s="5"/>
      <c r="H123" s="5" t="s">
        <v>1</v>
      </c>
      <c r="I123" s="38" t="s">
        <v>1</v>
      </c>
      <c r="J123" s="39">
        <f>J124</f>
        <v>121200</v>
      </c>
      <c r="K123" s="13"/>
      <c r="L123" s="27">
        <f t="shared" si="25"/>
        <v>121200</v>
      </c>
      <c r="M123" s="13"/>
      <c r="N123" s="27">
        <f t="shared" si="21"/>
        <v>121200</v>
      </c>
    </row>
    <row r="124" spans="1:14" hidden="1">
      <c r="A124" s="17" t="s">
        <v>144</v>
      </c>
      <c r="B124" s="16" t="s">
        <v>99</v>
      </c>
      <c r="C124" s="16" t="s">
        <v>102</v>
      </c>
      <c r="D124" s="16" t="s">
        <v>149</v>
      </c>
      <c r="E124" s="16" t="s">
        <v>125</v>
      </c>
      <c r="F124" s="16" t="s">
        <v>211</v>
      </c>
      <c r="G124" s="16"/>
      <c r="H124" s="16" t="s">
        <v>145</v>
      </c>
      <c r="I124" s="19" t="s">
        <v>1</v>
      </c>
      <c r="J124" s="12">
        <f>J125</f>
        <v>121200</v>
      </c>
      <c r="K124" s="13"/>
      <c r="L124" s="13">
        <f t="shared" si="25"/>
        <v>121200</v>
      </c>
      <c r="M124" s="13"/>
      <c r="N124" s="13">
        <f t="shared" si="21"/>
        <v>121200</v>
      </c>
    </row>
    <row r="125" spans="1:14" hidden="1">
      <c r="A125" s="17" t="s">
        <v>208</v>
      </c>
      <c r="B125" s="16" t="s">
        <v>99</v>
      </c>
      <c r="C125" s="16" t="s">
        <v>102</v>
      </c>
      <c r="D125" s="16" t="s">
        <v>149</v>
      </c>
      <c r="E125" s="16" t="s">
        <v>125</v>
      </c>
      <c r="F125" s="16" t="s">
        <v>211</v>
      </c>
      <c r="G125" s="16"/>
      <c r="H125" s="16">
        <v>291</v>
      </c>
      <c r="I125" s="19" t="s">
        <v>209</v>
      </c>
      <c r="J125" s="12">
        <v>121200</v>
      </c>
      <c r="K125" s="13"/>
      <c r="L125" s="13">
        <f>J125+K125</f>
        <v>121200</v>
      </c>
      <c r="M125" s="13"/>
      <c r="N125" s="13">
        <f t="shared" si="21"/>
        <v>121200</v>
      </c>
    </row>
    <row r="126" spans="1:14" hidden="1">
      <c r="A126" s="64" t="s">
        <v>212</v>
      </c>
      <c r="B126" s="63">
        <v>803</v>
      </c>
      <c r="C126" s="63" t="s">
        <v>102</v>
      </c>
      <c r="D126" s="63" t="s">
        <v>149</v>
      </c>
      <c r="E126" s="63" t="s">
        <v>125</v>
      </c>
      <c r="F126" s="63">
        <v>853</v>
      </c>
      <c r="G126" s="63"/>
      <c r="H126" s="63"/>
      <c r="I126" s="65"/>
      <c r="J126" s="26">
        <f>J127</f>
        <v>153500</v>
      </c>
      <c r="K126" s="13"/>
      <c r="L126" s="27">
        <f t="shared" si="25"/>
        <v>153500</v>
      </c>
      <c r="M126" s="13"/>
      <c r="N126" s="27">
        <f t="shared" si="21"/>
        <v>153500</v>
      </c>
    </row>
    <row r="127" spans="1:14" hidden="1">
      <c r="A127" s="66" t="s">
        <v>144</v>
      </c>
      <c r="B127" s="67" t="s">
        <v>99</v>
      </c>
      <c r="C127" s="67" t="s">
        <v>102</v>
      </c>
      <c r="D127" s="67" t="s">
        <v>149</v>
      </c>
      <c r="E127" s="67" t="s">
        <v>125</v>
      </c>
      <c r="F127" s="67">
        <v>853</v>
      </c>
      <c r="G127" s="67"/>
      <c r="H127" s="67" t="s">
        <v>145</v>
      </c>
      <c r="I127" s="65"/>
      <c r="J127" s="12">
        <f>J129+J130+J128</f>
        <v>153500</v>
      </c>
      <c r="K127" s="13"/>
      <c r="L127" s="13">
        <f t="shared" si="25"/>
        <v>153500</v>
      </c>
      <c r="M127" s="13"/>
      <c r="N127" s="13">
        <f t="shared" si="21"/>
        <v>153500</v>
      </c>
    </row>
    <row r="128" spans="1:14" hidden="1">
      <c r="A128" s="17" t="s">
        <v>208</v>
      </c>
      <c r="B128" s="67" t="s">
        <v>99</v>
      </c>
      <c r="C128" s="67" t="s">
        <v>102</v>
      </c>
      <c r="D128" s="67" t="s">
        <v>149</v>
      </c>
      <c r="E128" s="67" t="s">
        <v>125</v>
      </c>
      <c r="F128" s="67">
        <v>853</v>
      </c>
      <c r="G128" s="67"/>
      <c r="H128" s="67">
        <v>291</v>
      </c>
      <c r="I128" s="68">
        <v>1143</v>
      </c>
      <c r="J128" s="12">
        <v>2000</v>
      </c>
      <c r="K128" s="13"/>
      <c r="L128" s="13">
        <f t="shared" si="25"/>
        <v>2000</v>
      </c>
      <c r="M128" s="13"/>
      <c r="N128" s="13">
        <f t="shared" si="21"/>
        <v>2000</v>
      </c>
    </row>
    <row r="129" spans="1:14" ht="38.25" hidden="1">
      <c r="A129" s="66" t="s">
        <v>213</v>
      </c>
      <c r="B129" s="67" t="s">
        <v>99</v>
      </c>
      <c r="C129" s="67" t="s">
        <v>102</v>
      </c>
      <c r="D129" s="67" t="s">
        <v>149</v>
      </c>
      <c r="E129" s="67" t="s">
        <v>125</v>
      </c>
      <c r="F129" s="67">
        <v>853</v>
      </c>
      <c r="G129" s="67"/>
      <c r="H129" s="67">
        <v>292</v>
      </c>
      <c r="I129" s="68">
        <v>1144</v>
      </c>
      <c r="J129" s="12">
        <v>1500</v>
      </c>
      <c r="K129" s="13"/>
      <c r="L129" s="13">
        <f t="shared" si="25"/>
        <v>1500</v>
      </c>
      <c r="M129" s="13"/>
      <c r="N129" s="13">
        <f t="shared" si="21"/>
        <v>1500</v>
      </c>
    </row>
    <row r="130" spans="1:14" ht="25.5" hidden="1">
      <c r="A130" s="17" t="s">
        <v>214</v>
      </c>
      <c r="B130" s="67" t="s">
        <v>99</v>
      </c>
      <c r="C130" s="67" t="s">
        <v>102</v>
      </c>
      <c r="D130" s="67" t="s">
        <v>149</v>
      </c>
      <c r="E130" s="67" t="s">
        <v>125</v>
      </c>
      <c r="F130" s="67">
        <v>853</v>
      </c>
      <c r="G130" s="67"/>
      <c r="H130" s="67">
        <v>297</v>
      </c>
      <c r="I130" s="68">
        <v>1150</v>
      </c>
      <c r="J130" s="12">
        <v>150000</v>
      </c>
      <c r="K130" s="13"/>
      <c r="L130" s="13">
        <f t="shared" si="25"/>
        <v>150000</v>
      </c>
      <c r="M130" s="13"/>
      <c r="N130" s="13">
        <f t="shared" si="21"/>
        <v>150000</v>
      </c>
    </row>
    <row r="131" spans="1:14" s="60" customFormat="1">
      <c r="A131" s="40" t="s">
        <v>215</v>
      </c>
      <c r="B131" s="5">
        <v>803</v>
      </c>
      <c r="C131" s="5" t="s">
        <v>102</v>
      </c>
      <c r="D131" s="46">
        <v>11</v>
      </c>
      <c r="E131" s="5"/>
      <c r="F131" s="5"/>
      <c r="G131" s="5"/>
      <c r="H131" s="5"/>
      <c r="I131" s="38"/>
      <c r="J131" s="39">
        <f>J132</f>
        <v>14685903.48</v>
      </c>
      <c r="K131" s="39">
        <f t="shared" ref="K131:N131" si="27">K132</f>
        <v>12220944.25</v>
      </c>
      <c r="L131" s="39">
        <f t="shared" si="27"/>
        <v>27750975.009999998</v>
      </c>
      <c r="M131" s="39">
        <f t="shared" si="27"/>
        <v>-12600280.370000001</v>
      </c>
      <c r="N131" s="39">
        <f t="shared" si="27"/>
        <v>15150694.639999999</v>
      </c>
    </row>
    <row r="132" spans="1:14" s="60" customFormat="1">
      <c r="A132" s="40" t="s">
        <v>105</v>
      </c>
      <c r="B132" s="5" t="s">
        <v>99</v>
      </c>
      <c r="C132" s="5" t="s">
        <v>102</v>
      </c>
      <c r="D132" s="5">
        <v>11</v>
      </c>
      <c r="E132" s="5" t="s">
        <v>106</v>
      </c>
      <c r="F132" s="5"/>
      <c r="G132" s="5"/>
      <c r="H132" s="5"/>
      <c r="I132" s="38"/>
      <c r="J132" s="39">
        <f>J133+J141+J137</f>
        <v>14685903.48</v>
      </c>
      <c r="K132" s="39">
        <f>K133+K141+K137</f>
        <v>12220944.25</v>
      </c>
      <c r="L132" s="39">
        <f>L133+L141+L137</f>
        <v>27750975.009999998</v>
      </c>
      <c r="M132" s="39">
        <f t="shared" ref="M132:N132" si="28">M133+M141+M137</f>
        <v>-12600280.370000001</v>
      </c>
      <c r="N132" s="39">
        <f t="shared" si="28"/>
        <v>15150694.639999999</v>
      </c>
    </row>
    <row r="133" spans="1:14" s="60" customFormat="1">
      <c r="A133" s="41" t="s">
        <v>216</v>
      </c>
      <c r="B133" s="42" t="s">
        <v>99</v>
      </c>
      <c r="C133" s="42" t="s">
        <v>102</v>
      </c>
      <c r="D133" s="69">
        <v>11</v>
      </c>
      <c r="E133" s="42" t="s">
        <v>217</v>
      </c>
      <c r="F133" s="42" t="s">
        <v>1</v>
      </c>
      <c r="G133" s="42"/>
      <c r="H133" s="42" t="s">
        <v>1</v>
      </c>
      <c r="I133" s="43" t="s">
        <v>1</v>
      </c>
      <c r="J133" s="44">
        <f>J134</f>
        <v>350000</v>
      </c>
      <c r="K133" s="44">
        <f t="shared" ref="K133:N135" si="29">K134</f>
        <v>1938558.54</v>
      </c>
      <c r="L133" s="44">
        <f t="shared" si="29"/>
        <v>2288558.54</v>
      </c>
      <c r="M133" s="44">
        <f t="shared" si="29"/>
        <v>63396.94</v>
      </c>
      <c r="N133" s="44">
        <f t="shared" si="29"/>
        <v>2351955.48</v>
      </c>
    </row>
    <row r="134" spans="1:14" s="60" customFormat="1">
      <c r="A134" s="40" t="s">
        <v>218</v>
      </c>
      <c r="B134" s="5" t="s">
        <v>99</v>
      </c>
      <c r="C134" s="5" t="s">
        <v>102</v>
      </c>
      <c r="D134" s="46">
        <v>11</v>
      </c>
      <c r="E134" s="5" t="s">
        <v>217</v>
      </c>
      <c r="F134" s="5">
        <v>870</v>
      </c>
      <c r="G134" s="5"/>
      <c r="H134" s="5" t="s">
        <v>1</v>
      </c>
      <c r="I134" s="38" t="s">
        <v>1</v>
      </c>
      <c r="J134" s="39">
        <f>J135</f>
        <v>350000</v>
      </c>
      <c r="K134" s="39">
        <f t="shared" si="29"/>
        <v>1938558.54</v>
      </c>
      <c r="L134" s="39">
        <f t="shared" si="29"/>
        <v>2288558.54</v>
      </c>
      <c r="M134" s="39">
        <f t="shared" si="29"/>
        <v>63396.94</v>
      </c>
      <c r="N134" s="39">
        <f t="shared" si="29"/>
        <v>2351955.48</v>
      </c>
    </row>
    <row r="135" spans="1:14" s="60" customFormat="1" hidden="1">
      <c r="A135" s="17" t="s">
        <v>144</v>
      </c>
      <c r="B135" s="16" t="s">
        <v>99</v>
      </c>
      <c r="C135" s="16" t="s">
        <v>102</v>
      </c>
      <c r="D135" s="16">
        <v>11</v>
      </c>
      <c r="E135" s="16" t="s">
        <v>217</v>
      </c>
      <c r="F135" s="16">
        <v>870</v>
      </c>
      <c r="G135" s="16"/>
      <c r="H135" s="16">
        <v>290</v>
      </c>
      <c r="I135" s="19"/>
      <c r="J135" s="12">
        <f>J136</f>
        <v>350000</v>
      </c>
      <c r="K135" s="12">
        <f t="shared" si="29"/>
        <v>1938558.54</v>
      </c>
      <c r="L135" s="12">
        <f t="shared" si="29"/>
        <v>2288558.54</v>
      </c>
      <c r="M135" s="12">
        <f t="shared" si="29"/>
        <v>63396.94</v>
      </c>
      <c r="N135" s="12">
        <f t="shared" si="29"/>
        <v>2351955.48</v>
      </c>
    </row>
    <row r="136" spans="1:14" s="60" customFormat="1" hidden="1">
      <c r="A136" s="17" t="s">
        <v>219</v>
      </c>
      <c r="B136" s="16" t="s">
        <v>99</v>
      </c>
      <c r="C136" s="16" t="s">
        <v>102</v>
      </c>
      <c r="D136" s="16">
        <v>11</v>
      </c>
      <c r="E136" s="16" t="s">
        <v>217</v>
      </c>
      <c r="F136" s="16">
        <v>870</v>
      </c>
      <c r="G136" s="16"/>
      <c r="H136" s="16">
        <v>296</v>
      </c>
      <c r="I136" s="19">
        <v>1150</v>
      </c>
      <c r="J136" s="12">
        <v>350000</v>
      </c>
      <c r="K136" s="13">
        <v>1938558.54</v>
      </c>
      <c r="L136" s="13">
        <f t="shared" si="25"/>
        <v>2288558.54</v>
      </c>
      <c r="M136" s="13">
        <v>63396.94</v>
      </c>
      <c r="N136" s="13">
        <f t="shared" si="21"/>
        <v>2351955.48</v>
      </c>
    </row>
    <row r="137" spans="1:14" s="60" customFormat="1" ht="40.5">
      <c r="A137" s="70" t="s">
        <v>220</v>
      </c>
      <c r="B137" s="71">
        <v>803</v>
      </c>
      <c r="C137" s="42" t="s">
        <v>102</v>
      </c>
      <c r="D137" s="72">
        <v>11</v>
      </c>
      <c r="E137" s="69" t="s">
        <v>221</v>
      </c>
      <c r="F137" s="69"/>
      <c r="G137" s="51"/>
      <c r="H137" s="51"/>
      <c r="I137" s="52"/>
      <c r="J137" s="26">
        <f>J138</f>
        <v>200000</v>
      </c>
      <c r="K137" s="108"/>
      <c r="L137" s="27">
        <f t="shared" si="25"/>
        <v>200000</v>
      </c>
      <c r="M137" s="108"/>
      <c r="N137" s="27">
        <f t="shared" si="21"/>
        <v>200000</v>
      </c>
    </row>
    <row r="138" spans="1:14" s="60" customFormat="1">
      <c r="A138" s="45" t="s">
        <v>218</v>
      </c>
      <c r="B138" s="37">
        <v>803</v>
      </c>
      <c r="C138" s="5" t="s">
        <v>102</v>
      </c>
      <c r="D138" s="73">
        <v>11</v>
      </c>
      <c r="E138" s="46" t="s">
        <v>221</v>
      </c>
      <c r="F138" s="46">
        <v>870</v>
      </c>
      <c r="G138" s="51"/>
      <c r="H138" s="51"/>
      <c r="I138" s="52"/>
      <c r="J138" s="26">
        <f>J139</f>
        <v>200000</v>
      </c>
      <c r="K138" s="108"/>
      <c r="L138" s="27">
        <f t="shared" si="25"/>
        <v>200000</v>
      </c>
      <c r="M138" s="108"/>
      <c r="N138" s="27">
        <f t="shared" si="21"/>
        <v>200000</v>
      </c>
    </row>
    <row r="139" spans="1:14" s="60" customFormat="1" hidden="1">
      <c r="A139" s="17" t="s">
        <v>144</v>
      </c>
      <c r="B139" s="74">
        <v>803</v>
      </c>
      <c r="C139" s="61" t="s">
        <v>102</v>
      </c>
      <c r="D139" s="75">
        <v>11</v>
      </c>
      <c r="E139" s="16" t="s">
        <v>221</v>
      </c>
      <c r="F139" s="16">
        <v>870</v>
      </c>
      <c r="G139" s="51"/>
      <c r="H139" s="51"/>
      <c r="I139" s="52"/>
      <c r="J139" s="12">
        <f>J140</f>
        <v>200000</v>
      </c>
      <c r="K139" s="108"/>
      <c r="L139" s="13">
        <f t="shared" si="25"/>
        <v>200000</v>
      </c>
      <c r="M139" s="108"/>
      <c r="N139" s="13">
        <f t="shared" si="21"/>
        <v>200000</v>
      </c>
    </row>
    <row r="140" spans="1:14" s="60" customFormat="1" hidden="1">
      <c r="A140" s="17" t="s">
        <v>222</v>
      </c>
      <c r="B140" s="74">
        <v>803</v>
      </c>
      <c r="C140" s="61" t="s">
        <v>102</v>
      </c>
      <c r="D140" s="75">
        <v>11</v>
      </c>
      <c r="E140" s="16" t="s">
        <v>221</v>
      </c>
      <c r="F140" s="16">
        <v>870</v>
      </c>
      <c r="G140" s="51"/>
      <c r="H140" s="51">
        <v>296</v>
      </c>
      <c r="I140" s="19">
        <v>1150</v>
      </c>
      <c r="J140" s="12">
        <v>200000</v>
      </c>
      <c r="K140" s="108"/>
      <c r="L140" s="13">
        <f>J140+K140</f>
        <v>200000</v>
      </c>
      <c r="M140" s="108"/>
      <c r="N140" s="13">
        <f t="shared" si="21"/>
        <v>200000</v>
      </c>
    </row>
    <row r="141" spans="1:14" s="60" customFormat="1">
      <c r="A141" s="70" t="s">
        <v>223</v>
      </c>
      <c r="B141" s="42" t="s">
        <v>99</v>
      </c>
      <c r="C141" s="42" t="s">
        <v>102</v>
      </c>
      <c r="D141" s="69">
        <v>11</v>
      </c>
      <c r="E141" s="42" t="s">
        <v>224</v>
      </c>
      <c r="F141" s="69"/>
      <c r="G141" s="69"/>
      <c r="H141" s="69"/>
      <c r="I141" s="76"/>
      <c r="J141" s="77">
        <f>J142</f>
        <v>14135903.48</v>
      </c>
      <c r="K141" s="77">
        <f t="shared" ref="K141:N143" si="30">K142</f>
        <v>10282385.710000001</v>
      </c>
      <c r="L141" s="77">
        <f t="shared" si="30"/>
        <v>25262416.469999999</v>
      </c>
      <c r="M141" s="77">
        <f t="shared" si="30"/>
        <v>-12663677.310000001</v>
      </c>
      <c r="N141" s="77">
        <f t="shared" si="30"/>
        <v>12598739.159999998</v>
      </c>
    </row>
    <row r="142" spans="1:14" s="60" customFormat="1">
      <c r="A142" s="45" t="s">
        <v>218</v>
      </c>
      <c r="B142" s="5" t="s">
        <v>99</v>
      </c>
      <c r="C142" s="5" t="s">
        <v>102</v>
      </c>
      <c r="D142" s="46">
        <v>11</v>
      </c>
      <c r="E142" s="5" t="s">
        <v>224</v>
      </c>
      <c r="F142" s="46">
        <v>870</v>
      </c>
      <c r="G142" s="46"/>
      <c r="H142" s="46"/>
      <c r="I142" s="48"/>
      <c r="J142" s="26">
        <f>J143</f>
        <v>14135903.48</v>
      </c>
      <c r="K142" s="26">
        <f t="shared" si="30"/>
        <v>10282385.710000001</v>
      </c>
      <c r="L142" s="26">
        <f t="shared" si="30"/>
        <v>25262416.469999999</v>
      </c>
      <c r="M142" s="26">
        <f t="shared" si="30"/>
        <v>-12663677.310000001</v>
      </c>
      <c r="N142" s="26">
        <f t="shared" si="30"/>
        <v>12598739.159999998</v>
      </c>
    </row>
    <row r="143" spans="1:14" s="60" customFormat="1" hidden="1">
      <c r="A143" s="17" t="s">
        <v>144</v>
      </c>
      <c r="B143" s="16" t="s">
        <v>99</v>
      </c>
      <c r="C143" s="16" t="s">
        <v>102</v>
      </c>
      <c r="D143" s="16">
        <v>11</v>
      </c>
      <c r="E143" s="16" t="s">
        <v>224</v>
      </c>
      <c r="F143" s="16">
        <v>870</v>
      </c>
      <c r="G143" s="16"/>
      <c r="H143" s="16">
        <v>290</v>
      </c>
      <c r="I143" s="19"/>
      <c r="J143" s="12">
        <f>J144</f>
        <v>14135903.48</v>
      </c>
      <c r="K143" s="12">
        <f t="shared" si="30"/>
        <v>10282385.710000001</v>
      </c>
      <c r="L143" s="12">
        <f>L144</f>
        <v>25262416.469999999</v>
      </c>
      <c r="M143" s="12">
        <f t="shared" si="30"/>
        <v>-12663677.310000001</v>
      </c>
      <c r="N143" s="12">
        <f t="shared" si="30"/>
        <v>12598739.159999998</v>
      </c>
    </row>
    <row r="144" spans="1:14" s="60" customFormat="1" hidden="1">
      <c r="A144" s="17" t="s">
        <v>219</v>
      </c>
      <c r="B144" s="16" t="s">
        <v>99</v>
      </c>
      <c r="C144" s="16" t="s">
        <v>102</v>
      </c>
      <c r="D144" s="16">
        <v>11</v>
      </c>
      <c r="E144" s="16" t="s">
        <v>224</v>
      </c>
      <c r="F144" s="16">
        <v>870</v>
      </c>
      <c r="G144" s="16"/>
      <c r="H144" s="16">
        <v>296</v>
      </c>
      <c r="I144" s="19">
        <v>1150</v>
      </c>
      <c r="J144" s="12">
        <v>14135903.48</v>
      </c>
      <c r="K144" s="13">
        <v>10282385.710000001</v>
      </c>
      <c r="L144" s="13">
        <v>25262416.469999999</v>
      </c>
      <c r="M144" s="13">
        <v>-12663677.310000001</v>
      </c>
      <c r="N144" s="13">
        <f t="shared" si="21"/>
        <v>12598739.159999998</v>
      </c>
    </row>
    <row r="145" spans="1:14">
      <c r="A145" s="36" t="s">
        <v>225</v>
      </c>
      <c r="B145" s="37" t="s">
        <v>99</v>
      </c>
      <c r="C145" s="5" t="s">
        <v>102</v>
      </c>
      <c r="D145" s="5" t="s">
        <v>226</v>
      </c>
      <c r="E145" s="5" t="s">
        <v>1</v>
      </c>
      <c r="F145" s="5" t="s">
        <v>1</v>
      </c>
      <c r="G145" s="5"/>
      <c r="H145" s="5" t="s">
        <v>1</v>
      </c>
      <c r="I145" s="38" t="s">
        <v>1</v>
      </c>
      <c r="J145" s="39">
        <f>J146</f>
        <v>17670594.350000001</v>
      </c>
      <c r="K145" s="39">
        <f t="shared" ref="K145:N146" si="31">K146</f>
        <v>1172465.8999999999</v>
      </c>
      <c r="L145" s="39">
        <f t="shared" si="31"/>
        <v>18866343.770000003</v>
      </c>
      <c r="M145" s="39">
        <f t="shared" si="31"/>
        <v>-1050056.45</v>
      </c>
      <c r="N145" s="39">
        <f t="shared" si="31"/>
        <v>17816287.32</v>
      </c>
    </row>
    <row r="146" spans="1:14">
      <c r="A146" s="40" t="s">
        <v>105</v>
      </c>
      <c r="B146" s="5" t="s">
        <v>99</v>
      </c>
      <c r="C146" s="5" t="s">
        <v>102</v>
      </c>
      <c r="D146" s="5" t="s">
        <v>226</v>
      </c>
      <c r="E146" s="5" t="s">
        <v>106</v>
      </c>
      <c r="F146" s="5" t="s">
        <v>1</v>
      </c>
      <c r="G146" s="5"/>
      <c r="H146" s="5" t="s">
        <v>1</v>
      </c>
      <c r="I146" s="38" t="s">
        <v>1</v>
      </c>
      <c r="J146" s="39">
        <f>J147</f>
        <v>17670594.350000001</v>
      </c>
      <c r="K146" s="39">
        <f t="shared" si="31"/>
        <v>1172465.8999999999</v>
      </c>
      <c r="L146" s="39">
        <f t="shared" si="31"/>
        <v>18866343.770000003</v>
      </c>
      <c r="M146" s="39">
        <f t="shared" si="31"/>
        <v>-1050056.45</v>
      </c>
      <c r="N146" s="39">
        <f t="shared" si="31"/>
        <v>17816287.32</v>
      </c>
    </row>
    <row r="147" spans="1:14">
      <c r="A147" s="40" t="s">
        <v>227</v>
      </c>
      <c r="B147" s="5" t="s">
        <v>99</v>
      </c>
      <c r="C147" s="5" t="s">
        <v>102</v>
      </c>
      <c r="D147" s="5" t="s">
        <v>226</v>
      </c>
      <c r="E147" s="5" t="s">
        <v>228</v>
      </c>
      <c r="F147" s="5" t="s">
        <v>1</v>
      </c>
      <c r="G147" s="5"/>
      <c r="H147" s="5" t="s">
        <v>1</v>
      </c>
      <c r="I147" s="38" t="s">
        <v>1</v>
      </c>
      <c r="J147" s="39">
        <f>J148+J221</f>
        <v>17670594.350000001</v>
      </c>
      <c r="K147" s="39">
        <f>K148+K221</f>
        <v>1172465.8999999999</v>
      </c>
      <c r="L147" s="39">
        <f>L148+L221</f>
        <v>18866343.770000003</v>
      </c>
      <c r="M147" s="39">
        <f>M148+M221</f>
        <v>-1050056.45</v>
      </c>
      <c r="N147" s="39">
        <f>N148+N221</f>
        <v>17816287.32</v>
      </c>
    </row>
    <row r="148" spans="1:14" ht="27">
      <c r="A148" s="41" t="s">
        <v>229</v>
      </c>
      <c r="B148" s="42" t="s">
        <v>99</v>
      </c>
      <c r="C148" s="42" t="s">
        <v>102</v>
      </c>
      <c r="D148" s="42" t="s">
        <v>226</v>
      </c>
      <c r="E148" s="42" t="s">
        <v>230</v>
      </c>
      <c r="F148" s="42" t="s">
        <v>1</v>
      </c>
      <c r="G148" s="42"/>
      <c r="H148" s="42" t="s">
        <v>1</v>
      </c>
      <c r="I148" s="43" t="s">
        <v>1</v>
      </c>
      <c r="J148" s="44">
        <f>J149+J211+J215</f>
        <v>17520604.350000001</v>
      </c>
      <c r="K148" s="44">
        <f>K149+K211+K215</f>
        <v>1172465.8999999999</v>
      </c>
      <c r="L148" s="44">
        <f>L149+L211+L215</f>
        <v>18716353.770000003</v>
      </c>
      <c r="M148" s="44">
        <f t="shared" ref="M148:N148" si="32">M149+M211+M215</f>
        <v>-1050056.45</v>
      </c>
      <c r="N148" s="44">
        <f t="shared" si="32"/>
        <v>17666297.32</v>
      </c>
    </row>
    <row r="149" spans="1:14" ht="25.5">
      <c r="A149" s="40" t="s">
        <v>129</v>
      </c>
      <c r="B149" s="5" t="s">
        <v>99</v>
      </c>
      <c r="C149" s="5" t="s">
        <v>102</v>
      </c>
      <c r="D149" s="5" t="s">
        <v>226</v>
      </c>
      <c r="E149" s="5" t="s">
        <v>230</v>
      </c>
      <c r="F149" s="5" t="s">
        <v>130</v>
      </c>
      <c r="G149" s="5"/>
      <c r="H149" s="5" t="s">
        <v>1</v>
      </c>
      <c r="I149" s="38" t="s">
        <v>1</v>
      </c>
      <c r="J149" s="39">
        <f>J150</f>
        <v>16372055.350000001</v>
      </c>
      <c r="K149" s="39">
        <f t="shared" ref="K149:N149" si="33">K150</f>
        <v>1098751.8999999999</v>
      </c>
      <c r="L149" s="39">
        <f t="shared" si="33"/>
        <v>17494090.770000003</v>
      </c>
      <c r="M149" s="39">
        <f t="shared" si="33"/>
        <v>-1050056.45</v>
      </c>
      <c r="N149" s="39">
        <f t="shared" si="33"/>
        <v>16444034.320000002</v>
      </c>
    </row>
    <row r="150" spans="1:14" ht="38.25" hidden="1">
      <c r="A150" s="40" t="s">
        <v>131</v>
      </c>
      <c r="B150" s="5" t="s">
        <v>99</v>
      </c>
      <c r="C150" s="5" t="s">
        <v>102</v>
      </c>
      <c r="D150" s="5" t="s">
        <v>226</v>
      </c>
      <c r="E150" s="5" t="s">
        <v>230</v>
      </c>
      <c r="F150" s="5" t="s">
        <v>132</v>
      </c>
      <c r="G150" s="5"/>
      <c r="H150" s="5" t="s">
        <v>1</v>
      </c>
      <c r="I150" s="38" t="s">
        <v>1</v>
      </c>
      <c r="J150" s="39">
        <f>J151+J157</f>
        <v>16372055.350000001</v>
      </c>
      <c r="K150" s="39">
        <f>K151+K157</f>
        <v>1098751.8999999999</v>
      </c>
      <c r="L150" s="39">
        <f>L151+L157</f>
        <v>17494090.770000003</v>
      </c>
      <c r="M150" s="39">
        <f t="shared" ref="M150:N150" si="34">M151+M157</f>
        <v>-1050056.45</v>
      </c>
      <c r="N150" s="39">
        <f t="shared" si="34"/>
        <v>16444034.320000002</v>
      </c>
    </row>
    <row r="151" spans="1:14" ht="38.25" hidden="1">
      <c r="A151" s="6" t="s">
        <v>161</v>
      </c>
      <c r="B151" s="5" t="s">
        <v>99</v>
      </c>
      <c r="C151" s="5" t="s">
        <v>102</v>
      </c>
      <c r="D151" s="5" t="s">
        <v>226</v>
      </c>
      <c r="E151" s="5" t="s">
        <v>230</v>
      </c>
      <c r="F151" s="5" t="s">
        <v>162</v>
      </c>
      <c r="G151" s="5"/>
      <c r="H151" s="5" t="s">
        <v>1</v>
      </c>
      <c r="I151" s="38" t="s">
        <v>1</v>
      </c>
      <c r="J151" s="39">
        <f>J152</f>
        <v>131000</v>
      </c>
      <c r="K151" s="13"/>
      <c r="L151" s="27">
        <f t="shared" ref="L151:L214" si="35">J151+K151</f>
        <v>131000</v>
      </c>
      <c r="M151" s="13"/>
      <c r="N151" s="27">
        <f t="shared" si="21"/>
        <v>131000</v>
      </c>
    </row>
    <row r="152" spans="1:14" hidden="1">
      <c r="A152" s="17" t="s">
        <v>0</v>
      </c>
      <c r="B152" s="16" t="s">
        <v>99</v>
      </c>
      <c r="C152" s="16" t="s">
        <v>102</v>
      </c>
      <c r="D152" s="16" t="s">
        <v>226</v>
      </c>
      <c r="E152" s="16" t="s">
        <v>230</v>
      </c>
      <c r="F152" s="16" t="s">
        <v>162</v>
      </c>
      <c r="G152" s="16"/>
      <c r="H152" s="16" t="s">
        <v>163</v>
      </c>
      <c r="I152" s="19" t="s">
        <v>1</v>
      </c>
      <c r="J152" s="12">
        <v>131000</v>
      </c>
      <c r="K152" s="13"/>
      <c r="L152" s="13">
        <f t="shared" si="35"/>
        <v>131000</v>
      </c>
      <c r="M152" s="13"/>
      <c r="N152" s="13">
        <f t="shared" si="21"/>
        <v>131000</v>
      </c>
    </row>
    <row r="153" spans="1:14" ht="38.25" hidden="1">
      <c r="A153" s="6" t="s">
        <v>231</v>
      </c>
      <c r="B153" s="5" t="s">
        <v>99</v>
      </c>
      <c r="C153" s="5" t="s">
        <v>102</v>
      </c>
      <c r="D153" s="5" t="s">
        <v>226</v>
      </c>
      <c r="E153" s="5" t="s">
        <v>230</v>
      </c>
      <c r="F153" s="5" t="s">
        <v>232</v>
      </c>
      <c r="G153" s="5"/>
      <c r="H153" s="5" t="s">
        <v>1</v>
      </c>
      <c r="I153" s="19"/>
      <c r="J153" s="26">
        <f>J154</f>
        <v>0</v>
      </c>
      <c r="K153" s="13"/>
      <c r="L153" s="13">
        <f t="shared" si="35"/>
        <v>0</v>
      </c>
      <c r="M153" s="13"/>
      <c r="N153" s="13">
        <f t="shared" si="21"/>
        <v>0</v>
      </c>
    </row>
    <row r="154" spans="1:14" hidden="1">
      <c r="A154" s="17" t="s">
        <v>233</v>
      </c>
      <c r="B154" s="16" t="s">
        <v>99</v>
      </c>
      <c r="C154" s="16" t="s">
        <v>102</v>
      </c>
      <c r="D154" s="16" t="s">
        <v>226</v>
      </c>
      <c r="E154" s="16" t="s">
        <v>230</v>
      </c>
      <c r="F154" s="16" t="s">
        <v>232</v>
      </c>
      <c r="G154" s="16"/>
      <c r="H154" s="16" t="s">
        <v>165</v>
      </c>
      <c r="I154" s="19"/>
      <c r="J154" s="12">
        <f>J155</f>
        <v>0</v>
      </c>
      <c r="K154" s="13"/>
      <c r="L154" s="13">
        <f t="shared" si="35"/>
        <v>0</v>
      </c>
      <c r="M154" s="13"/>
      <c r="N154" s="13">
        <f t="shared" si="21"/>
        <v>0</v>
      </c>
    </row>
    <row r="155" spans="1:14" ht="25.5" hidden="1">
      <c r="A155" s="17" t="s">
        <v>234</v>
      </c>
      <c r="B155" s="16" t="s">
        <v>99</v>
      </c>
      <c r="C155" s="16" t="s">
        <v>102</v>
      </c>
      <c r="D155" s="16" t="s">
        <v>226</v>
      </c>
      <c r="E155" s="16" t="s">
        <v>230</v>
      </c>
      <c r="F155" s="16">
        <v>243</v>
      </c>
      <c r="G155" s="16"/>
      <c r="H155" s="16" t="s">
        <v>165</v>
      </c>
      <c r="I155" s="19">
        <v>1105</v>
      </c>
      <c r="J155" s="12"/>
      <c r="K155" s="13"/>
      <c r="L155" s="13">
        <f t="shared" si="35"/>
        <v>0</v>
      </c>
      <c r="M155" s="13"/>
      <c r="N155" s="13">
        <f t="shared" si="21"/>
        <v>0</v>
      </c>
    </row>
    <row r="156" spans="1:14" hidden="1">
      <c r="A156" s="17"/>
      <c r="B156" s="16"/>
      <c r="C156" s="16"/>
      <c r="D156" s="16"/>
      <c r="E156" s="16"/>
      <c r="F156" s="16"/>
      <c r="G156" s="16"/>
      <c r="H156" s="16"/>
      <c r="I156" s="19"/>
      <c r="J156" s="12"/>
      <c r="K156" s="13"/>
      <c r="L156" s="13">
        <f t="shared" si="35"/>
        <v>0</v>
      </c>
      <c r="M156" s="13"/>
      <c r="N156" s="13">
        <f t="shared" si="21"/>
        <v>0</v>
      </c>
    </row>
    <row r="157" spans="1:14" ht="38.25" hidden="1">
      <c r="A157" s="6" t="s">
        <v>133</v>
      </c>
      <c r="B157" s="5" t="s">
        <v>99</v>
      </c>
      <c r="C157" s="5" t="s">
        <v>102</v>
      </c>
      <c r="D157" s="5" t="s">
        <v>226</v>
      </c>
      <c r="E157" s="5" t="s">
        <v>230</v>
      </c>
      <c r="F157" s="5" t="s">
        <v>134</v>
      </c>
      <c r="G157" s="5"/>
      <c r="H157" s="5" t="s">
        <v>1</v>
      </c>
      <c r="I157" s="38" t="s">
        <v>1</v>
      </c>
      <c r="J157" s="39">
        <f>J161+J166+J184+J200+J202+J158</f>
        <v>16241055.350000001</v>
      </c>
      <c r="K157" s="39">
        <f>K161+K166+K184+K200+K202+K158</f>
        <v>1098751.8999999999</v>
      </c>
      <c r="L157" s="39">
        <f>L161+L166+L184+L200+L202+L158</f>
        <v>17363090.770000003</v>
      </c>
      <c r="M157" s="39">
        <f t="shared" ref="M157:N157" si="36">M161+M166+M184+M200+M202+M158</f>
        <v>-1050056.45</v>
      </c>
      <c r="N157" s="39">
        <f t="shared" si="36"/>
        <v>16313034.320000002</v>
      </c>
    </row>
    <row r="158" spans="1:14" hidden="1">
      <c r="A158" s="55" t="s">
        <v>235</v>
      </c>
      <c r="B158" s="16" t="s">
        <v>99</v>
      </c>
      <c r="C158" s="16" t="s">
        <v>102</v>
      </c>
      <c r="D158" s="16" t="s">
        <v>226</v>
      </c>
      <c r="E158" s="16" t="s">
        <v>230</v>
      </c>
      <c r="F158" s="16" t="s">
        <v>134</v>
      </c>
      <c r="G158" s="61"/>
      <c r="H158" s="61">
        <v>222</v>
      </c>
      <c r="I158" s="56"/>
      <c r="J158" s="57">
        <f>J159</f>
        <v>266237.09999999998</v>
      </c>
      <c r="K158" s="13"/>
      <c r="L158" s="13">
        <f t="shared" si="35"/>
        <v>266237.09999999998</v>
      </c>
      <c r="M158" s="13"/>
      <c r="N158" s="13">
        <f t="shared" ref="N158:N269" si="37">L158+M158</f>
        <v>266237.09999999998</v>
      </c>
    </row>
    <row r="159" spans="1:14" ht="25.5" hidden="1">
      <c r="A159" s="55" t="s">
        <v>236</v>
      </c>
      <c r="B159" s="16" t="s">
        <v>99</v>
      </c>
      <c r="C159" s="16" t="s">
        <v>102</v>
      </c>
      <c r="D159" s="16" t="s">
        <v>226</v>
      </c>
      <c r="E159" s="16" t="s">
        <v>230</v>
      </c>
      <c r="F159" s="16" t="s">
        <v>134</v>
      </c>
      <c r="G159" s="61"/>
      <c r="H159" s="61">
        <v>222</v>
      </c>
      <c r="I159" s="56">
        <v>1125</v>
      </c>
      <c r="J159" s="57">
        <v>266237.09999999998</v>
      </c>
      <c r="K159" s="13"/>
      <c r="L159" s="13">
        <f>J159+K159</f>
        <v>266237.09999999998</v>
      </c>
      <c r="M159" s="13"/>
      <c r="N159" s="13">
        <f t="shared" si="37"/>
        <v>266237.09999999998</v>
      </c>
    </row>
    <row r="160" spans="1:14" s="60" customFormat="1" hidden="1">
      <c r="A160" s="155" t="s">
        <v>634</v>
      </c>
      <c r="B160" s="51"/>
      <c r="C160" s="51"/>
      <c r="D160" s="51"/>
      <c r="E160" s="51"/>
      <c r="F160" s="51"/>
      <c r="G160" s="62"/>
      <c r="H160" s="62"/>
      <c r="I160" s="58"/>
      <c r="J160" s="59"/>
      <c r="K160" s="108"/>
      <c r="L160" s="108">
        <v>266237.09999999998</v>
      </c>
      <c r="M160" s="108"/>
      <c r="N160" s="108">
        <v>266237.09999999998</v>
      </c>
    </row>
    <row r="161" spans="1:14" hidden="1">
      <c r="A161" s="17" t="s">
        <v>175</v>
      </c>
      <c r="B161" s="16" t="s">
        <v>99</v>
      </c>
      <c r="C161" s="16" t="s">
        <v>102</v>
      </c>
      <c r="D161" s="16" t="s">
        <v>226</v>
      </c>
      <c r="E161" s="16" t="s">
        <v>230</v>
      </c>
      <c r="F161" s="16" t="s">
        <v>134</v>
      </c>
      <c r="G161" s="16"/>
      <c r="H161" s="16" t="s">
        <v>176</v>
      </c>
      <c r="I161" s="19" t="s">
        <v>1</v>
      </c>
      <c r="J161" s="12">
        <f>J162+J163+J164+J165</f>
        <v>9932572.3800000008</v>
      </c>
      <c r="K161" s="12">
        <f>K162+K163+K164+K165</f>
        <v>868373.34</v>
      </c>
      <c r="L161" s="12">
        <f>L162+L163+L164+L165</f>
        <v>10800945.720000003</v>
      </c>
      <c r="M161" s="13"/>
      <c r="N161" s="13">
        <f t="shared" si="37"/>
        <v>10800945.720000003</v>
      </c>
    </row>
    <row r="162" spans="1:14" hidden="1">
      <c r="A162" s="17" t="s">
        <v>177</v>
      </c>
      <c r="B162" s="16" t="s">
        <v>99</v>
      </c>
      <c r="C162" s="16" t="s">
        <v>102</v>
      </c>
      <c r="D162" s="16" t="s">
        <v>226</v>
      </c>
      <c r="E162" s="16" t="s">
        <v>230</v>
      </c>
      <c r="F162" s="16" t="s">
        <v>134</v>
      </c>
      <c r="G162" s="16"/>
      <c r="H162" s="16" t="s">
        <v>176</v>
      </c>
      <c r="I162" s="19" t="s">
        <v>178</v>
      </c>
      <c r="J162" s="12">
        <v>8607973.8200000003</v>
      </c>
      <c r="K162" s="13">
        <v>709624.88</v>
      </c>
      <c r="L162" s="13">
        <f t="shared" si="35"/>
        <v>9317598.7000000011</v>
      </c>
      <c r="M162" s="13"/>
      <c r="N162" s="13">
        <f t="shared" si="37"/>
        <v>9317598.7000000011</v>
      </c>
    </row>
    <row r="163" spans="1:14" hidden="1">
      <c r="A163" s="17" t="s">
        <v>179</v>
      </c>
      <c r="B163" s="16" t="s">
        <v>99</v>
      </c>
      <c r="C163" s="16" t="s">
        <v>102</v>
      </c>
      <c r="D163" s="16" t="s">
        <v>226</v>
      </c>
      <c r="E163" s="16" t="s">
        <v>230</v>
      </c>
      <c r="F163" s="16" t="s">
        <v>134</v>
      </c>
      <c r="G163" s="16"/>
      <c r="H163" s="16" t="s">
        <v>176</v>
      </c>
      <c r="I163" s="19" t="s">
        <v>180</v>
      </c>
      <c r="J163" s="12">
        <v>370583.42</v>
      </c>
      <c r="K163" s="13">
        <v>106682.13</v>
      </c>
      <c r="L163" s="13">
        <f t="shared" si="35"/>
        <v>477265.55</v>
      </c>
      <c r="M163" s="13"/>
      <c r="N163" s="13">
        <f t="shared" si="37"/>
        <v>477265.55</v>
      </c>
    </row>
    <row r="164" spans="1:14" ht="25.5" hidden="1">
      <c r="A164" s="17" t="s">
        <v>181</v>
      </c>
      <c r="B164" s="16" t="s">
        <v>99</v>
      </c>
      <c r="C164" s="16" t="s">
        <v>102</v>
      </c>
      <c r="D164" s="16" t="s">
        <v>226</v>
      </c>
      <c r="E164" s="16" t="s">
        <v>230</v>
      </c>
      <c r="F164" s="16" t="s">
        <v>134</v>
      </c>
      <c r="G164" s="16"/>
      <c r="H164" s="16" t="s">
        <v>176</v>
      </c>
      <c r="I164" s="19" t="s">
        <v>182</v>
      </c>
      <c r="J164" s="12">
        <v>721653.31</v>
      </c>
      <c r="K164" s="13">
        <v>40371.33</v>
      </c>
      <c r="L164" s="13">
        <f t="shared" si="35"/>
        <v>762024.64</v>
      </c>
      <c r="M164" s="13"/>
      <c r="N164" s="13">
        <f t="shared" si="37"/>
        <v>762024.64</v>
      </c>
    </row>
    <row r="165" spans="1:14" ht="25.5" hidden="1">
      <c r="A165" s="17" t="s">
        <v>183</v>
      </c>
      <c r="B165" s="16" t="s">
        <v>99</v>
      </c>
      <c r="C165" s="16" t="s">
        <v>102</v>
      </c>
      <c r="D165" s="16" t="s">
        <v>226</v>
      </c>
      <c r="E165" s="16" t="s">
        <v>230</v>
      </c>
      <c r="F165" s="16" t="s">
        <v>134</v>
      </c>
      <c r="G165" s="16"/>
      <c r="H165" s="16" t="s">
        <v>176</v>
      </c>
      <c r="I165" s="19" t="s">
        <v>184</v>
      </c>
      <c r="J165" s="12">
        <v>232361.83</v>
      </c>
      <c r="K165" s="13">
        <v>11695</v>
      </c>
      <c r="L165" s="13">
        <f t="shared" si="35"/>
        <v>244056.83</v>
      </c>
      <c r="M165" s="13"/>
      <c r="N165" s="13">
        <f t="shared" si="37"/>
        <v>244056.83</v>
      </c>
    </row>
    <row r="166" spans="1:14" hidden="1">
      <c r="A166" s="17" t="s">
        <v>233</v>
      </c>
      <c r="B166" s="16" t="s">
        <v>99</v>
      </c>
      <c r="C166" s="16" t="s">
        <v>102</v>
      </c>
      <c r="D166" s="16" t="s">
        <v>226</v>
      </c>
      <c r="E166" s="16" t="s">
        <v>230</v>
      </c>
      <c r="F166" s="16" t="s">
        <v>134</v>
      </c>
      <c r="G166" s="16"/>
      <c r="H166" s="16" t="s">
        <v>165</v>
      </c>
      <c r="I166" s="19" t="s">
        <v>1</v>
      </c>
      <c r="J166" s="12">
        <f>J167+J169+J178</f>
        <v>638811.13</v>
      </c>
      <c r="K166" s="12">
        <f>K167+K169+K178</f>
        <v>90930.61</v>
      </c>
      <c r="L166" s="12">
        <f>L167+L169+L178</f>
        <v>729741.74</v>
      </c>
      <c r="M166" s="12">
        <f t="shared" ref="M166:N166" si="38">M167+M169+M178</f>
        <v>-213109.11</v>
      </c>
      <c r="N166" s="12">
        <f t="shared" si="38"/>
        <v>516632.63</v>
      </c>
    </row>
    <row r="167" spans="1:14" ht="25.5" hidden="1">
      <c r="A167" s="17" t="s">
        <v>166</v>
      </c>
      <c r="B167" s="16" t="s">
        <v>99</v>
      </c>
      <c r="C167" s="16" t="s">
        <v>102</v>
      </c>
      <c r="D167" s="16" t="s">
        <v>226</v>
      </c>
      <c r="E167" s="16" t="s">
        <v>230</v>
      </c>
      <c r="F167" s="16" t="s">
        <v>134</v>
      </c>
      <c r="G167" s="16"/>
      <c r="H167" s="16" t="s">
        <v>165</v>
      </c>
      <c r="I167" s="19">
        <v>1105</v>
      </c>
      <c r="J167" s="12">
        <f>SUM(J168:J168)</f>
        <v>0</v>
      </c>
      <c r="K167" s="13"/>
      <c r="L167" s="13">
        <f t="shared" si="35"/>
        <v>0</v>
      </c>
      <c r="M167" s="13"/>
      <c r="N167" s="13">
        <f t="shared" si="37"/>
        <v>0</v>
      </c>
    </row>
    <row r="168" spans="1:14" hidden="1">
      <c r="A168" s="50" t="s">
        <v>237</v>
      </c>
      <c r="B168" s="51"/>
      <c r="C168" s="51"/>
      <c r="D168" s="51"/>
      <c r="E168" s="51"/>
      <c r="F168" s="51"/>
      <c r="G168" s="51"/>
      <c r="H168" s="51"/>
      <c r="I168" s="52"/>
      <c r="J168" s="53"/>
      <c r="K168" s="13"/>
      <c r="L168" s="13">
        <f t="shared" si="35"/>
        <v>0</v>
      </c>
      <c r="M168" s="13"/>
      <c r="N168" s="13">
        <f t="shared" si="37"/>
        <v>0</v>
      </c>
    </row>
    <row r="169" spans="1:14" ht="25.5" hidden="1">
      <c r="A169" s="17" t="s">
        <v>238</v>
      </c>
      <c r="B169" s="16" t="s">
        <v>99</v>
      </c>
      <c r="C169" s="16" t="s">
        <v>102</v>
      </c>
      <c r="D169" s="16" t="s">
        <v>226</v>
      </c>
      <c r="E169" s="16" t="s">
        <v>230</v>
      </c>
      <c r="F169" s="16" t="s">
        <v>134</v>
      </c>
      <c r="G169" s="16"/>
      <c r="H169" s="16" t="s">
        <v>165</v>
      </c>
      <c r="I169" s="19">
        <v>1111</v>
      </c>
      <c r="J169" s="78">
        <v>195527.4</v>
      </c>
      <c r="K169" s="13">
        <v>29514.720000000001</v>
      </c>
      <c r="L169" s="13">
        <f t="shared" si="35"/>
        <v>225042.12</v>
      </c>
      <c r="M169" s="13"/>
      <c r="N169" s="13">
        <f t="shared" si="37"/>
        <v>225042.12</v>
      </c>
    </row>
    <row r="170" spans="1:14" ht="38.25" hidden="1">
      <c r="A170" s="50" t="s">
        <v>635</v>
      </c>
      <c r="B170" s="51"/>
      <c r="C170" s="51"/>
      <c r="D170" s="51"/>
      <c r="E170" s="51"/>
      <c r="F170" s="51"/>
      <c r="G170" s="51"/>
      <c r="H170" s="51"/>
      <c r="I170" s="52"/>
      <c r="J170" s="53">
        <v>99106.72</v>
      </c>
      <c r="K170" s="13"/>
      <c r="L170" s="53">
        <v>99106.72</v>
      </c>
      <c r="M170" s="13"/>
      <c r="N170" s="53">
        <v>99106.72</v>
      </c>
    </row>
    <row r="171" spans="1:14" ht="25.5" hidden="1">
      <c r="A171" s="50" t="s">
        <v>636</v>
      </c>
      <c r="B171" s="51"/>
      <c r="C171" s="51"/>
      <c r="D171" s="51"/>
      <c r="E171" s="51"/>
      <c r="F171" s="51"/>
      <c r="G171" s="51"/>
      <c r="H171" s="51"/>
      <c r="I171" s="52"/>
      <c r="J171" s="53">
        <v>23374.71</v>
      </c>
      <c r="K171" s="13"/>
      <c r="L171" s="53">
        <v>23374.71</v>
      </c>
      <c r="M171" s="13"/>
      <c r="N171" s="53">
        <v>23374.71</v>
      </c>
    </row>
    <row r="172" spans="1:14" ht="25.5" hidden="1">
      <c r="A172" s="50" t="s">
        <v>637</v>
      </c>
      <c r="B172" s="51"/>
      <c r="C172" s="51"/>
      <c r="D172" s="51"/>
      <c r="E172" s="51"/>
      <c r="F172" s="51"/>
      <c r="G172" s="51"/>
      <c r="H172" s="51"/>
      <c r="I172" s="52"/>
      <c r="J172" s="53">
        <v>16588.5</v>
      </c>
      <c r="K172" s="13"/>
      <c r="L172" s="53">
        <v>16588.5</v>
      </c>
      <c r="M172" s="13"/>
      <c r="N172" s="53">
        <v>16588.5</v>
      </c>
    </row>
    <row r="173" spans="1:14" hidden="1">
      <c r="A173" s="50" t="s">
        <v>638</v>
      </c>
      <c r="B173" s="51"/>
      <c r="C173" s="51"/>
      <c r="D173" s="51"/>
      <c r="E173" s="51"/>
      <c r="F173" s="51"/>
      <c r="G173" s="51"/>
      <c r="H173" s="51"/>
      <c r="I173" s="52"/>
      <c r="J173" s="53">
        <v>6786.21</v>
      </c>
      <c r="K173" s="13"/>
      <c r="L173" s="53">
        <v>6786.21</v>
      </c>
      <c r="M173" s="13"/>
      <c r="N173" s="53">
        <v>6786.21</v>
      </c>
    </row>
    <row r="174" spans="1:14" ht="25.5" hidden="1">
      <c r="A174" s="50" t="s">
        <v>639</v>
      </c>
      <c r="B174" s="51"/>
      <c r="C174" s="51"/>
      <c r="D174" s="51"/>
      <c r="E174" s="51"/>
      <c r="F174" s="51"/>
      <c r="G174" s="51"/>
      <c r="H174" s="51"/>
      <c r="I174" s="52"/>
      <c r="J174" s="53">
        <v>24835.63</v>
      </c>
      <c r="K174" s="13"/>
      <c r="L174" s="53">
        <v>24835.63</v>
      </c>
      <c r="M174" s="13"/>
      <c r="N174" s="53">
        <v>24835.63</v>
      </c>
    </row>
    <row r="175" spans="1:14" ht="25.5" hidden="1">
      <c r="A175" s="50" t="s">
        <v>640</v>
      </c>
      <c r="B175" s="51"/>
      <c r="C175" s="51"/>
      <c r="D175" s="51"/>
      <c r="E175" s="51"/>
      <c r="F175" s="51"/>
      <c r="G175" s="51"/>
      <c r="H175" s="51"/>
      <c r="I175" s="52"/>
      <c r="J175" s="53">
        <v>24835.63</v>
      </c>
      <c r="K175" s="13"/>
      <c r="L175" s="53">
        <v>24835.63</v>
      </c>
      <c r="M175" s="13"/>
      <c r="N175" s="53">
        <v>24835.63</v>
      </c>
    </row>
    <row r="176" spans="1:14" ht="25.5" hidden="1">
      <c r="A176" s="50" t="s">
        <v>642</v>
      </c>
      <c r="B176" s="51"/>
      <c r="C176" s="51"/>
      <c r="D176" s="51"/>
      <c r="E176" s="51"/>
      <c r="F176" s="51"/>
      <c r="G176" s="51"/>
      <c r="H176" s="51"/>
      <c r="I176" s="52"/>
      <c r="J176" s="53">
        <v>20651.03</v>
      </c>
      <c r="K176" s="13"/>
      <c r="L176" s="53">
        <v>20651.03</v>
      </c>
      <c r="M176" s="13"/>
      <c r="N176" s="53">
        <v>20651.03</v>
      </c>
    </row>
    <row r="177" spans="1:14" ht="25.5" hidden="1">
      <c r="A177" s="50" t="s">
        <v>641</v>
      </c>
      <c r="B177" s="51"/>
      <c r="C177" s="51"/>
      <c r="D177" s="51"/>
      <c r="E177" s="51"/>
      <c r="F177" s="51"/>
      <c r="G177" s="51"/>
      <c r="H177" s="51"/>
      <c r="I177" s="52"/>
      <c r="J177" s="53">
        <v>8863.69</v>
      </c>
      <c r="K177" s="13"/>
      <c r="L177" s="53">
        <v>8863.69</v>
      </c>
      <c r="M177" s="13"/>
      <c r="N177" s="53">
        <v>8863.69</v>
      </c>
    </row>
    <row r="178" spans="1:14" hidden="1">
      <c r="A178" s="17" t="s">
        <v>239</v>
      </c>
      <c r="B178" s="16" t="s">
        <v>99</v>
      </c>
      <c r="C178" s="16" t="s">
        <v>102</v>
      </c>
      <c r="D178" s="16" t="s">
        <v>226</v>
      </c>
      <c r="E178" s="16" t="s">
        <v>230</v>
      </c>
      <c r="F178" s="16" t="s">
        <v>134</v>
      </c>
      <c r="G178" s="16"/>
      <c r="H178" s="16" t="s">
        <v>165</v>
      </c>
      <c r="I178" s="19" t="s">
        <v>187</v>
      </c>
      <c r="J178" s="12">
        <v>443283.73</v>
      </c>
      <c r="K178" s="13">
        <v>61415.89</v>
      </c>
      <c r="L178" s="13">
        <f>SUM(L179:L183)</f>
        <v>504699.62</v>
      </c>
      <c r="M178" s="13">
        <f t="shared" ref="M178:N178" si="39">SUM(M179:M183)</f>
        <v>-213109.11</v>
      </c>
      <c r="N178" s="13">
        <f t="shared" si="39"/>
        <v>291590.51</v>
      </c>
    </row>
    <row r="179" spans="1:14" hidden="1">
      <c r="A179" s="50" t="s">
        <v>554</v>
      </c>
      <c r="B179" s="16"/>
      <c r="C179" s="16"/>
      <c r="D179" s="16"/>
      <c r="E179" s="16"/>
      <c r="F179" s="16"/>
      <c r="G179" s="16"/>
      <c r="H179" s="16"/>
      <c r="I179" s="19"/>
      <c r="J179" s="12"/>
      <c r="K179" s="13"/>
      <c r="L179" s="53">
        <v>133746.82999999999</v>
      </c>
      <c r="M179" s="13"/>
      <c r="N179" s="53">
        <f>L179+M179</f>
        <v>133746.82999999999</v>
      </c>
    </row>
    <row r="180" spans="1:14" ht="38.25" hidden="1">
      <c r="A180" s="50" t="s">
        <v>643</v>
      </c>
      <c r="B180" s="16"/>
      <c r="C180" s="16"/>
      <c r="D180" s="16"/>
      <c r="E180" s="16"/>
      <c r="F180" s="16"/>
      <c r="G180" s="16"/>
      <c r="H180" s="16"/>
      <c r="I180" s="19"/>
      <c r="J180" s="12"/>
      <c r="K180" s="13"/>
      <c r="L180" s="53">
        <v>96427.79</v>
      </c>
      <c r="M180" s="13"/>
      <c r="N180" s="53">
        <f t="shared" ref="N180:N183" si="40">L180+M180</f>
        <v>96427.79</v>
      </c>
    </row>
    <row r="181" spans="1:14" hidden="1">
      <c r="A181" s="50" t="s">
        <v>644</v>
      </c>
      <c r="B181" s="16"/>
      <c r="C181" s="16"/>
      <c r="D181" s="16"/>
      <c r="E181" s="16"/>
      <c r="F181" s="16"/>
      <c r="G181" s="16"/>
      <c r="H181" s="16"/>
      <c r="I181" s="19"/>
      <c r="J181" s="12"/>
      <c r="K181" s="13"/>
      <c r="L181" s="53">
        <v>213109.11</v>
      </c>
      <c r="M181" s="13">
        <v>-213109.11</v>
      </c>
      <c r="N181" s="53">
        <f t="shared" si="40"/>
        <v>0</v>
      </c>
    </row>
    <row r="182" spans="1:14" ht="25.5" hidden="1">
      <c r="A182" s="50" t="s">
        <v>645</v>
      </c>
      <c r="B182" s="16"/>
      <c r="C182" s="16"/>
      <c r="D182" s="16"/>
      <c r="E182" s="16"/>
      <c r="F182" s="16"/>
      <c r="G182" s="16"/>
      <c r="H182" s="16"/>
      <c r="I182" s="19"/>
      <c r="J182" s="12"/>
      <c r="K182" s="13"/>
      <c r="L182" s="53">
        <v>44415.89</v>
      </c>
      <c r="M182" s="13"/>
      <c r="N182" s="53">
        <f t="shared" si="40"/>
        <v>44415.89</v>
      </c>
    </row>
    <row r="183" spans="1:14" ht="25.5" hidden="1">
      <c r="A183" s="50" t="s">
        <v>646</v>
      </c>
      <c r="B183" s="16"/>
      <c r="C183" s="16"/>
      <c r="D183" s="16"/>
      <c r="E183" s="16"/>
      <c r="F183" s="16"/>
      <c r="G183" s="16"/>
      <c r="H183" s="16"/>
      <c r="I183" s="19"/>
      <c r="J183" s="12"/>
      <c r="K183" s="13"/>
      <c r="L183" s="53">
        <v>17000</v>
      </c>
      <c r="M183" s="13"/>
      <c r="N183" s="53">
        <f t="shared" si="40"/>
        <v>17000</v>
      </c>
    </row>
    <row r="184" spans="1:14" hidden="1">
      <c r="A184" s="17" t="s">
        <v>188</v>
      </c>
      <c r="B184" s="16" t="s">
        <v>99</v>
      </c>
      <c r="C184" s="16" t="s">
        <v>102</v>
      </c>
      <c r="D184" s="16" t="s">
        <v>226</v>
      </c>
      <c r="E184" s="16" t="s">
        <v>230</v>
      </c>
      <c r="F184" s="16" t="s">
        <v>134</v>
      </c>
      <c r="G184" s="16"/>
      <c r="H184" s="16" t="s">
        <v>135</v>
      </c>
      <c r="I184" s="19" t="s">
        <v>1</v>
      </c>
      <c r="J184" s="12">
        <f>J185+J191</f>
        <v>4208504.71</v>
      </c>
      <c r="K184" s="12">
        <f>K185+K191</f>
        <v>139447.95000000001</v>
      </c>
      <c r="L184" s="12">
        <f>L185+L191</f>
        <v>4371236.18</v>
      </c>
      <c r="M184" s="12">
        <f t="shared" ref="M184:N184" si="41">M185+M191</f>
        <v>-733484.01</v>
      </c>
      <c r="N184" s="12">
        <f t="shared" si="41"/>
        <v>3637752.17</v>
      </c>
    </row>
    <row r="185" spans="1:14" ht="25.5" hidden="1">
      <c r="A185" s="21" t="s">
        <v>189</v>
      </c>
      <c r="B185" s="16" t="s">
        <v>99</v>
      </c>
      <c r="C185" s="16" t="s">
        <v>102</v>
      </c>
      <c r="D185" s="16" t="s">
        <v>226</v>
      </c>
      <c r="E185" s="16" t="s">
        <v>230</v>
      </c>
      <c r="F185" s="16" t="s">
        <v>134</v>
      </c>
      <c r="G185" s="16"/>
      <c r="H185" s="16" t="s">
        <v>135</v>
      </c>
      <c r="I185" s="19">
        <v>1134</v>
      </c>
      <c r="J185" s="78">
        <v>2824616.35</v>
      </c>
      <c r="K185" s="13"/>
      <c r="L185" s="13">
        <f t="shared" si="35"/>
        <v>2824616.35</v>
      </c>
      <c r="M185" s="13"/>
      <c r="N185" s="13">
        <f t="shared" si="37"/>
        <v>2824616.35</v>
      </c>
    </row>
    <row r="186" spans="1:14" ht="25.5" hidden="1">
      <c r="A186" s="50" t="s">
        <v>647</v>
      </c>
      <c r="B186" s="16"/>
      <c r="C186" s="16"/>
      <c r="D186" s="16"/>
      <c r="E186" s="16"/>
      <c r="F186" s="16"/>
      <c r="G186" s="16"/>
      <c r="H186" s="16"/>
      <c r="I186" s="19"/>
      <c r="J186" s="78"/>
      <c r="K186" s="13"/>
      <c r="L186" s="53">
        <v>2547041.63</v>
      </c>
      <c r="M186" s="13"/>
      <c r="N186" s="53">
        <v>2547041.63</v>
      </c>
    </row>
    <row r="187" spans="1:14" ht="25.5" hidden="1">
      <c r="A187" s="50" t="s">
        <v>648</v>
      </c>
      <c r="B187" s="16"/>
      <c r="C187" s="16"/>
      <c r="D187" s="16"/>
      <c r="E187" s="16"/>
      <c r="F187" s="16"/>
      <c r="G187" s="16"/>
      <c r="H187" s="16"/>
      <c r="I187" s="19"/>
      <c r="J187" s="78"/>
      <c r="K187" s="13"/>
      <c r="L187" s="53">
        <v>73045.98</v>
      </c>
      <c r="M187" s="13"/>
      <c r="N187" s="53">
        <v>73045.98</v>
      </c>
    </row>
    <row r="188" spans="1:14" ht="25.5" hidden="1">
      <c r="A188" s="50" t="s">
        <v>649</v>
      </c>
      <c r="B188" s="16"/>
      <c r="C188" s="16"/>
      <c r="D188" s="16"/>
      <c r="E188" s="16"/>
      <c r="F188" s="16"/>
      <c r="G188" s="16"/>
      <c r="H188" s="16"/>
      <c r="I188" s="19"/>
      <c r="J188" s="78"/>
      <c r="K188" s="13"/>
      <c r="L188" s="53">
        <v>73045.98</v>
      </c>
      <c r="M188" s="13"/>
      <c r="N188" s="53">
        <v>73045.98</v>
      </c>
    </row>
    <row r="189" spans="1:14" ht="25.5" hidden="1">
      <c r="A189" s="50" t="s">
        <v>650</v>
      </c>
      <c r="B189" s="16"/>
      <c r="C189" s="16"/>
      <c r="D189" s="16"/>
      <c r="E189" s="16"/>
      <c r="F189" s="16"/>
      <c r="G189" s="16"/>
      <c r="H189" s="16"/>
      <c r="I189" s="19"/>
      <c r="J189" s="78"/>
      <c r="K189" s="13"/>
      <c r="L189" s="53">
        <v>65741.38</v>
      </c>
      <c r="M189" s="13"/>
      <c r="N189" s="53">
        <v>65741.38</v>
      </c>
    </row>
    <row r="190" spans="1:14" ht="25.5" hidden="1">
      <c r="A190" s="50" t="s">
        <v>651</v>
      </c>
      <c r="B190" s="16"/>
      <c r="C190" s="16"/>
      <c r="D190" s="16"/>
      <c r="E190" s="16"/>
      <c r="F190" s="16"/>
      <c r="G190" s="16"/>
      <c r="H190" s="16"/>
      <c r="I190" s="19"/>
      <c r="J190" s="78"/>
      <c r="K190" s="13"/>
      <c r="L190" s="53">
        <v>65741.38</v>
      </c>
      <c r="M190" s="13"/>
      <c r="N190" s="53">
        <v>65741.38</v>
      </c>
    </row>
    <row r="191" spans="1:14" hidden="1">
      <c r="A191" s="17" t="s">
        <v>195</v>
      </c>
      <c r="B191" s="16" t="s">
        <v>99</v>
      </c>
      <c r="C191" s="16" t="s">
        <v>102</v>
      </c>
      <c r="D191" s="16" t="s">
        <v>226</v>
      </c>
      <c r="E191" s="16" t="s">
        <v>230</v>
      </c>
      <c r="F191" s="16" t="s">
        <v>134</v>
      </c>
      <c r="G191" s="16"/>
      <c r="H191" s="16" t="s">
        <v>135</v>
      </c>
      <c r="I191" s="19" t="s">
        <v>196</v>
      </c>
      <c r="J191" s="12">
        <v>1383888.36</v>
      </c>
      <c r="K191" s="13">
        <v>139447.95000000001</v>
      </c>
      <c r="L191" s="13">
        <f>SUM(L192:L199)</f>
        <v>1546619.8299999998</v>
      </c>
      <c r="M191" s="13">
        <f t="shared" ref="M191:N191" si="42">SUM(M192:M199)</f>
        <v>-733484.01</v>
      </c>
      <c r="N191" s="13">
        <f t="shared" si="42"/>
        <v>813135.82000000007</v>
      </c>
    </row>
    <row r="192" spans="1:14" hidden="1">
      <c r="A192" s="173" t="s">
        <v>652</v>
      </c>
      <c r="B192" s="16"/>
      <c r="C192" s="16"/>
      <c r="D192" s="16"/>
      <c r="E192" s="16"/>
      <c r="F192" s="16"/>
      <c r="G192" s="16"/>
      <c r="H192" s="16"/>
      <c r="I192" s="19"/>
      <c r="J192" s="12"/>
      <c r="K192" s="13"/>
      <c r="L192" s="53">
        <v>46349.32</v>
      </c>
      <c r="M192" s="13"/>
      <c r="N192" s="53">
        <v>46349.32</v>
      </c>
    </row>
    <row r="193" spans="1:14" hidden="1">
      <c r="A193" s="173" t="s">
        <v>644</v>
      </c>
      <c r="B193" s="16"/>
      <c r="C193" s="16"/>
      <c r="D193" s="16"/>
      <c r="E193" s="16"/>
      <c r="F193" s="16"/>
      <c r="G193" s="16"/>
      <c r="H193" s="16"/>
      <c r="I193" s="19"/>
      <c r="J193" s="12"/>
      <c r="K193" s="13"/>
      <c r="L193" s="53">
        <v>733484.01</v>
      </c>
      <c r="M193" s="13">
        <v>-733484.01</v>
      </c>
      <c r="N193" s="53">
        <f>L193+M193</f>
        <v>0</v>
      </c>
    </row>
    <row r="194" spans="1:14" hidden="1">
      <c r="A194" s="173" t="s">
        <v>653</v>
      </c>
      <c r="B194" s="16"/>
      <c r="C194" s="16"/>
      <c r="D194" s="16"/>
      <c r="E194" s="16"/>
      <c r="F194" s="16"/>
      <c r="G194" s="16"/>
      <c r="H194" s="16"/>
      <c r="I194" s="19"/>
      <c r="J194" s="12"/>
      <c r="K194" s="13"/>
      <c r="L194" s="53">
        <v>391000.23</v>
      </c>
      <c r="M194" s="13"/>
      <c r="N194" s="53">
        <v>391000.23</v>
      </c>
    </row>
    <row r="195" spans="1:14" hidden="1">
      <c r="A195" s="173" t="s">
        <v>653</v>
      </c>
      <c r="B195" s="16"/>
      <c r="C195" s="16"/>
      <c r="D195" s="16"/>
      <c r="E195" s="16"/>
      <c r="F195" s="16"/>
      <c r="G195" s="16"/>
      <c r="H195" s="16"/>
      <c r="I195" s="19"/>
      <c r="J195" s="12"/>
      <c r="K195" s="13"/>
      <c r="L195" s="53">
        <v>113333.4</v>
      </c>
      <c r="M195" s="13"/>
      <c r="N195" s="53">
        <v>113333.4</v>
      </c>
    </row>
    <row r="196" spans="1:14" ht="25.5" hidden="1">
      <c r="A196" s="174" t="s">
        <v>654</v>
      </c>
      <c r="B196" s="16"/>
      <c r="C196" s="16"/>
      <c r="D196" s="16"/>
      <c r="E196" s="16"/>
      <c r="F196" s="16"/>
      <c r="G196" s="16"/>
      <c r="H196" s="16"/>
      <c r="I196" s="19"/>
      <c r="J196" s="12"/>
      <c r="K196" s="13"/>
      <c r="L196" s="53">
        <v>43561.4</v>
      </c>
      <c r="M196" s="13"/>
      <c r="N196" s="53">
        <v>43561.4</v>
      </c>
    </row>
    <row r="197" spans="1:14" hidden="1">
      <c r="A197" s="174" t="s">
        <v>655</v>
      </c>
      <c r="B197" s="16"/>
      <c r="C197" s="16"/>
      <c r="D197" s="16"/>
      <c r="E197" s="16"/>
      <c r="F197" s="16"/>
      <c r="G197" s="16"/>
      <c r="H197" s="16"/>
      <c r="I197" s="19"/>
      <c r="J197" s="12"/>
      <c r="K197" s="13"/>
      <c r="L197" s="53">
        <v>23303.52</v>
      </c>
      <c r="M197" s="13"/>
      <c r="N197" s="53">
        <v>23303.52</v>
      </c>
    </row>
    <row r="198" spans="1:14" ht="25.5" hidden="1">
      <c r="A198" s="174" t="s">
        <v>656</v>
      </c>
      <c r="B198" s="16"/>
      <c r="C198" s="16"/>
      <c r="D198" s="16"/>
      <c r="E198" s="16"/>
      <c r="F198" s="16"/>
      <c r="G198" s="16"/>
      <c r="H198" s="16"/>
      <c r="I198" s="19"/>
      <c r="J198" s="12"/>
      <c r="K198" s="13"/>
      <c r="L198" s="53">
        <v>112148.53</v>
      </c>
      <c r="M198" s="13"/>
      <c r="N198" s="53">
        <v>112148.53</v>
      </c>
    </row>
    <row r="199" spans="1:14" ht="25.5" hidden="1">
      <c r="A199" s="174" t="s">
        <v>657</v>
      </c>
      <c r="B199" s="16"/>
      <c r="C199" s="16"/>
      <c r="D199" s="16"/>
      <c r="E199" s="16"/>
      <c r="F199" s="16"/>
      <c r="G199" s="16"/>
      <c r="H199" s="16"/>
      <c r="I199" s="19"/>
      <c r="J199" s="12"/>
      <c r="K199" s="13"/>
      <c r="L199" s="53">
        <v>83439.42</v>
      </c>
      <c r="M199" s="13"/>
      <c r="N199" s="53">
        <v>83439.42</v>
      </c>
    </row>
    <row r="200" spans="1:14" hidden="1">
      <c r="A200" s="17" t="s">
        <v>240</v>
      </c>
      <c r="B200" s="16" t="s">
        <v>99</v>
      </c>
      <c r="C200" s="16" t="s">
        <v>102</v>
      </c>
      <c r="D200" s="16" t="s">
        <v>226</v>
      </c>
      <c r="E200" s="16" t="s">
        <v>230</v>
      </c>
      <c r="F200" s="16" t="s">
        <v>134</v>
      </c>
      <c r="G200" s="16"/>
      <c r="H200" s="16">
        <v>227</v>
      </c>
      <c r="I200" s="19"/>
      <c r="J200" s="12">
        <f>J201</f>
        <v>0</v>
      </c>
      <c r="K200" s="13"/>
      <c r="L200" s="13">
        <f t="shared" si="35"/>
        <v>0</v>
      </c>
      <c r="M200" s="13"/>
      <c r="N200" s="13">
        <f t="shared" si="37"/>
        <v>0</v>
      </c>
    </row>
    <row r="201" spans="1:14" hidden="1">
      <c r="A201" s="17" t="s">
        <v>241</v>
      </c>
      <c r="B201" s="16" t="s">
        <v>99</v>
      </c>
      <c r="C201" s="16" t="s">
        <v>102</v>
      </c>
      <c r="D201" s="16" t="s">
        <v>226</v>
      </c>
      <c r="E201" s="16" t="s">
        <v>230</v>
      </c>
      <c r="F201" s="16" t="s">
        <v>134</v>
      </c>
      <c r="G201" s="16"/>
      <c r="H201" s="16">
        <v>227</v>
      </c>
      <c r="I201" s="19">
        <v>1135</v>
      </c>
      <c r="J201" s="12"/>
      <c r="K201" s="13"/>
      <c r="L201" s="13">
        <f t="shared" si="35"/>
        <v>0</v>
      </c>
      <c r="M201" s="13"/>
      <c r="N201" s="13">
        <f t="shared" si="37"/>
        <v>0</v>
      </c>
    </row>
    <row r="202" spans="1:14" hidden="1">
      <c r="A202" s="17" t="s">
        <v>242</v>
      </c>
      <c r="B202" s="16" t="s">
        <v>99</v>
      </c>
      <c r="C202" s="16" t="s">
        <v>102</v>
      </c>
      <c r="D202" s="16" t="s">
        <v>226</v>
      </c>
      <c r="E202" s="16" t="s">
        <v>230</v>
      </c>
      <c r="F202" s="16" t="s">
        <v>134</v>
      </c>
      <c r="G202" s="16"/>
      <c r="H202" s="16">
        <v>340</v>
      </c>
      <c r="I202" s="19" t="s">
        <v>1</v>
      </c>
      <c r="J202" s="12">
        <f>J203</f>
        <v>1194930.03</v>
      </c>
      <c r="K202" s="13"/>
      <c r="L202" s="13">
        <f>L203</f>
        <v>1194930.0299999998</v>
      </c>
      <c r="M202" s="13">
        <f t="shared" ref="M202:N202" si="43">M203</f>
        <v>-103463.33</v>
      </c>
      <c r="N202" s="13">
        <f t="shared" si="43"/>
        <v>1091466.7</v>
      </c>
    </row>
    <row r="203" spans="1:14" ht="25.5" hidden="1">
      <c r="A203" s="21" t="s">
        <v>138</v>
      </c>
      <c r="B203" s="20" t="s">
        <v>99</v>
      </c>
      <c r="C203" s="20" t="s">
        <v>102</v>
      </c>
      <c r="D203" s="20" t="s">
        <v>226</v>
      </c>
      <c r="E203" s="20" t="s">
        <v>230</v>
      </c>
      <c r="F203" s="20" t="s">
        <v>134</v>
      </c>
      <c r="G203" s="20"/>
      <c r="H203" s="20">
        <v>349</v>
      </c>
      <c r="I203" s="79">
        <v>1148</v>
      </c>
      <c r="J203" s="80">
        <v>1194930.03</v>
      </c>
      <c r="K203" s="13"/>
      <c r="L203" s="13">
        <f>SUM(L204:L210)</f>
        <v>1194930.0299999998</v>
      </c>
      <c r="M203" s="13">
        <f t="shared" ref="M203:N203" si="44">SUM(M204:M210)</f>
        <v>-103463.33</v>
      </c>
      <c r="N203" s="13">
        <f t="shared" si="44"/>
        <v>1091466.7</v>
      </c>
    </row>
    <row r="204" spans="1:14" hidden="1">
      <c r="A204" s="175" t="s">
        <v>659</v>
      </c>
      <c r="B204" s="20"/>
      <c r="C204" s="20"/>
      <c r="D204" s="20"/>
      <c r="E204" s="20"/>
      <c r="F204" s="20"/>
      <c r="G204" s="20"/>
      <c r="H204" s="20"/>
      <c r="I204" s="79"/>
      <c r="J204" s="80"/>
      <c r="K204" s="13"/>
      <c r="L204" s="53">
        <v>341941.7</v>
      </c>
      <c r="M204" s="13"/>
      <c r="N204" s="53">
        <f>L204+M204</f>
        <v>341941.7</v>
      </c>
    </row>
    <row r="205" spans="1:14" ht="25.5" hidden="1">
      <c r="A205" s="174" t="s">
        <v>660</v>
      </c>
      <c r="B205" s="20"/>
      <c r="C205" s="20"/>
      <c r="D205" s="20"/>
      <c r="E205" s="20"/>
      <c r="F205" s="20"/>
      <c r="G205" s="20"/>
      <c r="H205" s="20"/>
      <c r="I205" s="79"/>
      <c r="J205" s="80"/>
      <c r="K205" s="13"/>
      <c r="L205" s="53">
        <v>300000</v>
      </c>
      <c r="M205" s="13"/>
      <c r="N205" s="53">
        <f t="shared" ref="N205:N210" si="45">L205+M205</f>
        <v>300000</v>
      </c>
    </row>
    <row r="206" spans="1:14" ht="25.5" hidden="1">
      <c r="A206" s="174" t="s">
        <v>661</v>
      </c>
      <c r="B206" s="20"/>
      <c r="C206" s="20"/>
      <c r="D206" s="20"/>
      <c r="E206" s="20"/>
      <c r="F206" s="20"/>
      <c r="G206" s="20"/>
      <c r="H206" s="20"/>
      <c r="I206" s="79"/>
      <c r="J206" s="80"/>
      <c r="K206" s="13"/>
      <c r="L206" s="53">
        <v>100000</v>
      </c>
      <c r="M206" s="13"/>
      <c r="N206" s="53">
        <f t="shared" si="45"/>
        <v>100000</v>
      </c>
    </row>
    <row r="207" spans="1:14" ht="25.5" hidden="1">
      <c r="A207" s="174" t="s">
        <v>658</v>
      </c>
      <c r="B207" s="20"/>
      <c r="C207" s="20"/>
      <c r="D207" s="20"/>
      <c r="E207" s="20"/>
      <c r="F207" s="20"/>
      <c r="G207" s="20"/>
      <c r="H207" s="20"/>
      <c r="I207" s="79"/>
      <c r="J207" s="80"/>
      <c r="K207" s="13"/>
      <c r="L207" s="53">
        <v>44875</v>
      </c>
      <c r="M207" s="13"/>
      <c r="N207" s="53">
        <f t="shared" si="45"/>
        <v>44875</v>
      </c>
    </row>
    <row r="208" spans="1:14" hidden="1">
      <c r="A208" s="174" t="s">
        <v>644</v>
      </c>
      <c r="B208" s="20"/>
      <c r="C208" s="20"/>
      <c r="D208" s="20"/>
      <c r="E208" s="20"/>
      <c r="F208" s="20"/>
      <c r="G208" s="20"/>
      <c r="H208" s="20"/>
      <c r="I208" s="79"/>
      <c r="J208" s="80"/>
      <c r="K208" s="13"/>
      <c r="L208" s="53">
        <v>103463.33</v>
      </c>
      <c r="M208" s="13">
        <v>-103463.33</v>
      </c>
      <c r="N208" s="53">
        <f t="shared" si="45"/>
        <v>0</v>
      </c>
    </row>
    <row r="209" spans="1:14" ht="25.5" hidden="1">
      <c r="A209" s="176" t="s">
        <v>662</v>
      </c>
      <c r="B209" s="20"/>
      <c r="C209" s="20"/>
      <c r="D209" s="20"/>
      <c r="E209" s="20"/>
      <c r="F209" s="20"/>
      <c r="G209" s="20"/>
      <c r="H209" s="20"/>
      <c r="I209" s="79"/>
      <c r="J209" s="80"/>
      <c r="K209" s="13"/>
      <c r="L209" s="53">
        <v>192650</v>
      </c>
      <c r="M209" s="13"/>
      <c r="N209" s="53">
        <f t="shared" si="45"/>
        <v>192650</v>
      </c>
    </row>
    <row r="210" spans="1:14" ht="25.5" hidden="1">
      <c r="A210" s="177" t="s">
        <v>663</v>
      </c>
      <c r="B210" s="20"/>
      <c r="C210" s="20"/>
      <c r="D210" s="20"/>
      <c r="E210" s="20"/>
      <c r="F210" s="20"/>
      <c r="G210" s="20"/>
      <c r="H210" s="20"/>
      <c r="I210" s="79"/>
      <c r="J210" s="80"/>
      <c r="K210" s="13"/>
      <c r="L210" s="53">
        <v>112000</v>
      </c>
      <c r="M210" s="13"/>
      <c r="N210" s="53">
        <f t="shared" si="45"/>
        <v>112000</v>
      </c>
    </row>
    <row r="211" spans="1:14" ht="25.5">
      <c r="A211" s="81" t="s">
        <v>140</v>
      </c>
      <c r="B211" s="63" t="s">
        <v>99</v>
      </c>
      <c r="C211" s="63" t="s">
        <v>102</v>
      </c>
      <c r="D211" s="63">
        <v>13</v>
      </c>
      <c r="E211" s="63" t="s">
        <v>230</v>
      </c>
      <c r="F211" s="63" t="s">
        <v>141</v>
      </c>
      <c r="G211" s="63"/>
      <c r="H211" s="63" t="s">
        <v>1</v>
      </c>
      <c r="I211" s="65" t="s">
        <v>1</v>
      </c>
      <c r="J211" s="26">
        <f>J212</f>
        <v>1137949</v>
      </c>
      <c r="K211" s="13"/>
      <c r="L211" s="27">
        <f t="shared" si="35"/>
        <v>1137949</v>
      </c>
      <c r="M211" s="13"/>
      <c r="N211" s="27">
        <f t="shared" si="37"/>
        <v>1137949</v>
      </c>
    </row>
    <row r="212" spans="1:14" hidden="1">
      <c r="A212" s="64" t="s">
        <v>142</v>
      </c>
      <c r="B212" s="63" t="s">
        <v>99</v>
      </c>
      <c r="C212" s="63" t="s">
        <v>102</v>
      </c>
      <c r="D212" s="63">
        <v>13</v>
      </c>
      <c r="E212" s="63" t="s">
        <v>230</v>
      </c>
      <c r="F212" s="63" t="s">
        <v>143</v>
      </c>
      <c r="G212" s="63"/>
      <c r="H212" s="63" t="s">
        <v>1</v>
      </c>
      <c r="I212" s="65" t="s">
        <v>1</v>
      </c>
      <c r="J212" s="26">
        <f>J213</f>
        <v>1137949</v>
      </c>
      <c r="K212" s="13"/>
      <c r="L212" s="27">
        <f t="shared" si="35"/>
        <v>1137949</v>
      </c>
      <c r="M212" s="13"/>
      <c r="N212" s="27">
        <f t="shared" si="37"/>
        <v>1137949</v>
      </c>
    </row>
    <row r="213" spans="1:14" hidden="1">
      <c r="A213" s="66" t="s">
        <v>144</v>
      </c>
      <c r="B213" s="67" t="s">
        <v>99</v>
      </c>
      <c r="C213" s="67" t="s">
        <v>102</v>
      </c>
      <c r="D213" s="67">
        <v>13</v>
      </c>
      <c r="E213" s="67" t="s">
        <v>230</v>
      </c>
      <c r="F213" s="67" t="s">
        <v>143</v>
      </c>
      <c r="G213" s="67"/>
      <c r="H213" s="67" t="s">
        <v>145</v>
      </c>
      <c r="I213" s="68" t="s">
        <v>1</v>
      </c>
      <c r="J213" s="12">
        <f>J214</f>
        <v>1137949</v>
      </c>
      <c r="K213" s="13"/>
      <c r="L213" s="13">
        <f t="shared" si="35"/>
        <v>1137949</v>
      </c>
      <c r="M213" s="13"/>
      <c r="N213" s="13">
        <f t="shared" si="37"/>
        <v>1137949</v>
      </c>
    </row>
    <row r="214" spans="1:14" ht="25.5" hidden="1">
      <c r="A214" s="66" t="s">
        <v>146</v>
      </c>
      <c r="B214" s="67" t="s">
        <v>99</v>
      </c>
      <c r="C214" s="67" t="s">
        <v>102</v>
      </c>
      <c r="D214" s="67">
        <v>13</v>
      </c>
      <c r="E214" s="67" t="s">
        <v>230</v>
      </c>
      <c r="F214" s="67" t="s">
        <v>143</v>
      </c>
      <c r="G214" s="67"/>
      <c r="H214" s="67">
        <v>296</v>
      </c>
      <c r="I214" s="68" t="s">
        <v>147</v>
      </c>
      <c r="J214" s="12">
        <v>1137949</v>
      </c>
      <c r="K214" s="13"/>
      <c r="L214" s="13">
        <f t="shared" si="35"/>
        <v>1137949</v>
      </c>
      <c r="M214" s="13"/>
      <c r="N214" s="13">
        <f t="shared" si="37"/>
        <v>1137949</v>
      </c>
    </row>
    <row r="215" spans="1:14">
      <c r="A215" s="40" t="s">
        <v>202</v>
      </c>
      <c r="B215" s="5" t="s">
        <v>99</v>
      </c>
      <c r="C215" s="5" t="s">
        <v>102</v>
      </c>
      <c r="D215" s="5" t="s">
        <v>226</v>
      </c>
      <c r="E215" s="5" t="s">
        <v>230</v>
      </c>
      <c r="F215" s="5" t="s">
        <v>203</v>
      </c>
      <c r="G215" s="5"/>
      <c r="H215" s="5" t="s">
        <v>1</v>
      </c>
      <c r="I215" s="38" t="s">
        <v>1</v>
      </c>
      <c r="J215" s="39">
        <f>J216</f>
        <v>10600</v>
      </c>
      <c r="K215" s="39">
        <f>K216</f>
        <v>73714</v>
      </c>
      <c r="L215" s="39">
        <f>L216</f>
        <v>84314</v>
      </c>
      <c r="M215" s="13"/>
      <c r="N215" s="27">
        <f t="shared" si="37"/>
        <v>84314</v>
      </c>
    </row>
    <row r="216" spans="1:14" hidden="1">
      <c r="A216" s="45" t="s">
        <v>212</v>
      </c>
      <c r="B216" s="5" t="s">
        <v>99</v>
      </c>
      <c r="C216" s="5" t="s">
        <v>102</v>
      </c>
      <c r="D216" s="5" t="s">
        <v>226</v>
      </c>
      <c r="E216" s="5" t="s">
        <v>230</v>
      </c>
      <c r="F216" s="5">
        <v>800</v>
      </c>
      <c r="G216" s="5"/>
      <c r="H216" s="5" t="s">
        <v>1</v>
      </c>
      <c r="I216" s="38" t="s">
        <v>1</v>
      </c>
      <c r="J216" s="39">
        <f>J217+J219</f>
        <v>10600</v>
      </c>
      <c r="K216" s="39">
        <f t="shared" ref="K216:L216" si="46">K217+K219</f>
        <v>73714</v>
      </c>
      <c r="L216" s="39">
        <f t="shared" si="46"/>
        <v>84314</v>
      </c>
      <c r="M216" s="13"/>
      <c r="N216" s="27">
        <f t="shared" si="37"/>
        <v>84314</v>
      </c>
    </row>
    <row r="217" spans="1:14" hidden="1">
      <c r="A217" s="45" t="s">
        <v>243</v>
      </c>
      <c r="B217" s="46" t="s">
        <v>99</v>
      </c>
      <c r="C217" s="46" t="s">
        <v>102</v>
      </c>
      <c r="D217" s="46" t="s">
        <v>226</v>
      </c>
      <c r="E217" s="46" t="s">
        <v>230</v>
      </c>
      <c r="F217" s="46">
        <v>852</v>
      </c>
      <c r="G217" s="46"/>
      <c r="H217" s="46"/>
      <c r="I217" s="38" t="s">
        <v>1</v>
      </c>
      <c r="J217" s="39">
        <f>J218</f>
        <v>10000</v>
      </c>
      <c r="K217" s="39">
        <f t="shared" ref="K217:L217" si="47">K218</f>
        <v>73714</v>
      </c>
      <c r="L217" s="39">
        <f t="shared" si="47"/>
        <v>83714</v>
      </c>
      <c r="M217" s="13"/>
      <c r="N217" s="27">
        <f t="shared" si="37"/>
        <v>83714</v>
      </c>
    </row>
    <row r="218" spans="1:14" hidden="1">
      <c r="A218" s="17" t="s">
        <v>244</v>
      </c>
      <c r="B218" s="16" t="s">
        <v>99</v>
      </c>
      <c r="C218" s="16" t="s">
        <v>102</v>
      </c>
      <c r="D218" s="16" t="s">
        <v>226</v>
      </c>
      <c r="E218" s="16" t="s">
        <v>230</v>
      </c>
      <c r="F218" s="16">
        <v>852</v>
      </c>
      <c r="G218" s="16"/>
      <c r="H218" s="16">
        <v>291</v>
      </c>
      <c r="I218" s="56">
        <v>1143</v>
      </c>
      <c r="J218" s="57">
        <v>10000</v>
      </c>
      <c r="K218" s="13">
        <v>73714</v>
      </c>
      <c r="L218" s="13">
        <f t="shared" ref="L218:L289" si="48">J218+K218</f>
        <v>83714</v>
      </c>
      <c r="M218" s="13"/>
      <c r="N218" s="13">
        <f t="shared" si="37"/>
        <v>83714</v>
      </c>
    </row>
    <row r="219" spans="1:14" hidden="1">
      <c r="A219" s="17" t="s">
        <v>212</v>
      </c>
      <c r="B219" s="46" t="s">
        <v>99</v>
      </c>
      <c r="C219" s="46" t="s">
        <v>102</v>
      </c>
      <c r="D219" s="46" t="s">
        <v>226</v>
      </c>
      <c r="E219" s="46" t="s">
        <v>230</v>
      </c>
      <c r="F219" s="46">
        <v>853</v>
      </c>
      <c r="G219" s="46"/>
      <c r="H219" s="46"/>
      <c r="I219" s="38"/>
      <c r="J219" s="39">
        <f>J220</f>
        <v>600</v>
      </c>
      <c r="K219" s="13"/>
      <c r="L219" s="13">
        <f t="shared" si="48"/>
        <v>600</v>
      </c>
      <c r="M219" s="13"/>
      <c r="N219" s="13">
        <f t="shared" si="37"/>
        <v>600</v>
      </c>
    </row>
    <row r="220" spans="1:14" ht="38.25" hidden="1">
      <c r="A220" s="17" t="s">
        <v>213</v>
      </c>
      <c r="B220" s="16" t="s">
        <v>99</v>
      </c>
      <c r="C220" s="16" t="s">
        <v>102</v>
      </c>
      <c r="D220" s="16" t="s">
        <v>226</v>
      </c>
      <c r="E220" s="16" t="s">
        <v>230</v>
      </c>
      <c r="F220" s="16">
        <v>853</v>
      </c>
      <c r="G220" s="16"/>
      <c r="H220" s="16">
        <v>292</v>
      </c>
      <c r="I220" s="19">
        <v>1144</v>
      </c>
      <c r="J220" s="12">
        <v>600</v>
      </c>
      <c r="K220" s="13"/>
      <c r="L220" s="13">
        <f t="shared" si="48"/>
        <v>600</v>
      </c>
      <c r="M220" s="13"/>
      <c r="N220" s="13">
        <f t="shared" si="37"/>
        <v>600</v>
      </c>
    </row>
    <row r="221" spans="1:14" ht="27">
      <c r="A221" s="82" t="s">
        <v>245</v>
      </c>
      <c r="B221" s="69" t="s">
        <v>99</v>
      </c>
      <c r="C221" s="69" t="s">
        <v>102</v>
      </c>
      <c r="D221" s="69" t="s">
        <v>226</v>
      </c>
      <c r="E221" s="69" t="s">
        <v>246</v>
      </c>
      <c r="F221" s="69"/>
      <c r="G221" s="69"/>
      <c r="H221" s="69"/>
      <c r="I221" s="76"/>
      <c r="J221" s="77">
        <f t="shared" ref="J221:J225" si="49">J222</f>
        <v>149990</v>
      </c>
      <c r="K221" s="13"/>
      <c r="L221" s="109">
        <f t="shared" si="48"/>
        <v>149990</v>
      </c>
      <c r="M221" s="13"/>
      <c r="N221" s="109">
        <f t="shared" si="37"/>
        <v>149990</v>
      </c>
    </row>
    <row r="222" spans="1:14" ht="25.5">
      <c r="A222" s="40" t="s">
        <v>129</v>
      </c>
      <c r="B222" s="46" t="s">
        <v>99</v>
      </c>
      <c r="C222" s="46" t="s">
        <v>102</v>
      </c>
      <c r="D222" s="46" t="s">
        <v>226</v>
      </c>
      <c r="E222" s="46" t="s">
        <v>246</v>
      </c>
      <c r="F222" s="46">
        <v>200</v>
      </c>
      <c r="G222" s="46"/>
      <c r="H222" s="69"/>
      <c r="I222" s="76"/>
      <c r="J222" s="26">
        <f t="shared" si="49"/>
        <v>149990</v>
      </c>
      <c r="K222" s="13"/>
      <c r="L222" s="27">
        <f t="shared" si="48"/>
        <v>149990</v>
      </c>
      <c r="M222" s="13"/>
      <c r="N222" s="27">
        <f t="shared" si="37"/>
        <v>149990</v>
      </c>
    </row>
    <row r="223" spans="1:14" ht="38.25" hidden="1">
      <c r="A223" s="40" t="s">
        <v>131</v>
      </c>
      <c r="B223" s="46" t="s">
        <v>99</v>
      </c>
      <c r="C223" s="46" t="s">
        <v>102</v>
      </c>
      <c r="D223" s="46" t="s">
        <v>226</v>
      </c>
      <c r="E223" s="46" t="s">
        <v>246</v>
      </c>
      <c r="F223" s="46">
        <v>240</v>
      </c>
      <c r="G223" s="46"/>
      <c r="H223" s="69"/>
      <c r="I223" s="76"/>
      <c r="J223" s="26">
        <f t="shared" si="49"/>
        <v>149990</v>
      </c>
      <c r="K223" s="13"/>
      <c r="L223" s="27">
        <f t="shared" si="48"/>
        <v>149990</v>
      </c>
      <c r="M223" s="13"/>
      <c r="N223" s="27">
        <f t="shared" si="37"/>
        <v>149990</v>
      </c>
    </row>
    <row r="224" spans="1:14" ht="38.25" hidden="1">
      <c r="A224" s="6" t="s">
        <v>133</v>
      </c>
      <c r="B224" s="46" t="s">
        <v>99</v>
      </c>
      <c r="C224" s="46" t="s">
        <v>102</v>
      </c>
      <c r="D224" s="46" t="s">
        <v>226</v>
      </c>
      <c r="E224" s="46" t="s">
        <v>246</v>
      </c>
      <c r="F224" s="46">
        <v>244</v>
      </c>
      <c r="G224" s="46"/>
      <c r="H224" s="69"/>
      <c r="I224" s="76"/>
      <c r="J224" s="26">
        <f t="shared" si="49"/>
        <v>149990</v>
      </c>
      <c r="K224" s="13"/>
      <c r="L224" s="27">
        <f t="shared" si="48"/>
        <v>149990</v>
      </c>
      <c r="M224" s="13"/>
      <c r="N224" s="27">
        <f t="shared" si="37"/>
        <v>149990</v>
      </c>
    </row>
    <row r="225" spans="1:14" hidden="1">
      <c r="A225" s="83" t="s">
        <v>247</v>
      </c>
      <c r="B225" s="16" t="s">
        <v>99</v>
      </c>
      <c r="C225" s="16" t="s">
        <v>102</v>
      </c>
      <c r="D225" s="16" t="s">
        <v>226</v>
      </c>
      <c r="E225" s="16" t="s">
        <v>246</v>
      </c>
      <c r="F225" s="16">
        <v>244</v>
      </c>
      <c r="G225" s="16"/>
      <c r="H225" s="16">
        <v>226</v>
      </c>
      <c r="I225" s="19"/>
      <c r="J225" s="12">
        <f t="shared" si="49"/>
        <v>149990</v>
      </c>
      <c r="K225" s="13"/>
      <c r="L225" s="13">
        <f t="shared" si="48"/>
        <v>149990</v>
      </c>
      <c r="M225" s="13"/>
      <c r="N225" s="13">
        <f t="shared" si="37"/>
        <v>149990</v>
      </c>
    </row>
    <row r="226" spans="1:14" hidden="1">
      <c r="A226" s="17" t="s">
        <v>248</v>
      </c>
      <c r="B226" s="16" t="s">
        <v>99</v>
      </c>
      <c r="C226" s="16" t="s">
        <v>102</v>
      </c>
      <c r="D226" s="16" t="s">
        <v>226</v>
      </c>
      <c r="E226" s="16" t="s">
        <v>246</v>
      </c>
      <c r="F226" s="16">
        <v>244</v>
      </c>
      <c r="G226" s="16"/>
      <c r="H226" s="16">
        <v>226</v>
      </c>
      <c r="I226" s="19">
        <v>1140</v>
      </c>
      <c r="J226" s="12">
        <v>149990</v>
      </c>
      <c r="K226" s="13"/>
      <c r="L226" s="13">
        <f t="shared" si="48"/>
        <v>149990</v>
      </c>
      <c r="M226" s="13"/>
      <c r="N226" s="13">
        <f t="shared" si="37"/>
        <v>149990</v>
      </c>
    </row>
    <row r="227" spans="1:14" s="60" customFormat="1" hidden="1">
      <c r="A227" s="50" t="s">
        <v>664</v>
      </c>
      <c r="B227" s="51"/>
      <c r="C227" s="51"/>
      <c r="D227" s="51"/>
      <c r="E227" s="51"/>
      <c r="F227" s="51"/>
      <c r="G227" s="51"/>
      <c r="H227" s="51"/>
      <c r="I227" s="52"/>
      <c r="J227" s="53"/>
      <c r="K227" s="108"/>
      <c r="L227" s="108">
        <v>149990</v>
      </c>
      <c r="M227" s="108"/>
      <c r="N227" s="108">
        <v>149990</v>
      </c>
    </row>
    <row r="228" spans="1:14">
      <c r="A228" s="36" t="s">
        <v>249</v>
      </c>
      <c r="B228" s="37" t="s">
        <v>99</v>
      </c>
      <c r="C228" s="5" t="s">
        <v>104</v>
      </c>
      <c r="D228" s="5" t="s">
        <v>1</v>
      </c>
      <c r="E228" s="5" t="s">
        <v>1</v>
      </c>
      <c r="F228" s="5" t="s">
        <v>1</v>
      </c>
      <c r="G228" s="5"/>
      <c r="H228" s="5" t="s">
        <v>1</v>
      </c>
      <c r="I228" s="38" t="s">
        <v>1</v>
      </c>
      <c r="J228" s="39">
        <f>J229</f>
        <v>4589700</v>
      </c>
      <c r="K228" s="39">
        <f t="shared" ref="K228:N228" si="50">K229</f>
        <v>0</v>
      </c>
      <c r="L228" s="39">
        <f t="shared" si="50"/>
        <v>4589700</v>
      </c>
      <c r="M228" s="39">
        <f t="shared" si="50"/>
        <v>0</v>
      </c>
      <c r="N228" s="39">
        <f t="shared" si="50"/>
        <v>4589700</v>
      </c>
    </row>
    <row r="229" spans="1:14" ht="25.5">
      <c r="A229" s="36" t="s">
        <v>250</v>
      </c>
      <c r="B229" s="37" t="s">
        <v>99</v>
      </c>
      <c r="C229" s="5" t="s">
        <v>104</v>
      </c>
      <c r="D229" s="5" t="s">
        <v>123</v>
      </c>
      <c r="E229" s="5" t="s">
        <v>1</v>
      </c>
      <c r="F229" s="5" t="s">
        <v>1</v>
      </c>
      <c r="G229" s="5" t="s">
        <v>1</v>
      </c>
      <c r="H229" s="38"/>
      <c r="I229" s="38" t="s">
        <v>1</v>
      </c>
      <c r="J229" s="39">
        <f>J230+J256</f>
        <v>4589700</v>
      </c>
      <c r="K229" s="39">
        <f>K230+K256</f>
        <v>0</v>
      </c>
      <c r="L229" s="39">
        <f>L230+L256</f>
        <v>4589700</v>
      </c>
      <c r="M229" s="39">
        <f>M230+M256</f>
        <v>0</v>
      </c>
      <c r="N229" s="39">
        <f>N230+N256</f>
        <v>4589700</v>
      </c>
    </row>
    <row r="230" spans="1:14">
      <c r="A230" s="40" t="s">
        <v>105</v>
      </c>
      <c r="B230" s="5" t="s">
        <v>99</v>
      </c>
      <c r="C230" s="5" t="s">
        <v>104</v>
      </c>
      <c r="D230" s="5" t="s">
        <v>123</v>
      </c>
      <c r="E230" s="5" t="s">
        <v>106</v>
      </c>
      <c r="F230" s="5" t="s">
        <v>1</v>
      </c>
      <c r="G230" s="5" t="s">
        <v>1</v>
      </c>
      <c r="H230" s="38"/>
      <c r="I230" s="38" t="s">
        <v>1</v>
      </c>
      <c r="J230" s="39">
        <f>J231</f>
        <v>3289700</v>
      </c>
      <c r="K230" s="39">
        <f t="shared" ref="K230:N233" si="51">K231</f>
        <v>0</v>
      </c>
      <c r="L230" s="39">
        <f t="shared" si="51"/>
        <v>3289700</v>
      </c>
      <c r="M230" s="39">
        <f t="shared" si="51"/>
        <v>0</v>
      </c>
      <c r="N230" s="39">
        <f t="shared" si="51"/>
        <v>3289700</v>
      </c>
    </row>
    <row r="231" spans="1:14">
      <c r="A231" s="40" t="s">
        <v>227</v>
      </c>
      <c r="B231" s="5" t="s">
        <v>99</v>
      </c>
      <c r="C231" s="5" t="s">
        <v>104</v>
      </c>
      <c r="D231" s="5" t="s">
        <v>123</v>
      </c>
      <c r="E231" s="5" t="s">
        <v>228</v>
      </c>
      <c r="F231" s="5" t="s">
        <v>1</v>
      </c>
      <c r="G231" s="5" t="s">
        <v>1</v>
      </c>
      <c r="H231" s="38"/>
      <c r="I231" s="38" t="s">
        <v>1</v>
      </c>
      <c r="J231" s="39">
        <f>J232</f>
        <v>3289700</v>
      </c>
      <c r="K231" s="39">
        <f t="shared" si="51"/>
        <v>0</v>
      </c>
      <c r="L231" s="39">
        <f t="shared" si="51"/>
        <v>3289700</v>
      </c>
      <c r="M231" s="39">
        <f t="shared" si="51"/>
        <v>0</v>
      </c>
      <c r="N231" s="39">
        <f t="shared" si="51"/>
        <v>3289700</v>
      </c>
    </row>
    <row r="232" spans="1:14" ht="54">
      <c r="A232" s="41" t="s">
        <v>251</v>
      </c>
      <c r="B232" s="42" t="s">
        <v>99</v>
      </c>
      <c r="C232" s="42" t="s">
        <v>104</v>
      </c>
      <c r="D232" s="42" t="s">
        <v>123</v>
      </c>
      <c r="E232" s="42" t="s">
        <v>252</v>
      </c>
      <c r="F232" s="42" t="s">
        <v>1</v>
      </c>
      <c r="G232" s="42" t="s">
        <v>1</v>
      </c>
      <c r="H232" s="43"/>
      <c r="I232" s="43" t="s">
        <v>1</v>
      </c>
      <c r="J232" s="39">
        <f>J233</f>
        <v>3289700</v>
      </c>
      <c r="K232" s="39">
        <f t="shared" si="51"/>
        <v>0</v>
      </c>
      <c r="L232" s="44">
        <f>L233+L244</f>
        <v>3289700</v>
      </c>
      <c r="M232" s="44">
        <f t="shared" ref="M232:N232" si="52">M233+M244</f>
        <v>0</v>
      </c>
      <c r="N232" s="44">
        <f t="shared" si="52"/>
        <v>3289700</v>
      </c>
    </row>
    <row r="233" spans="1:14" ht="76.5">
      <c r="A233" s="40" t="s">
        <v>111</v>
      </c>
      <c r="B233" s="5" t="s">
        <v>99</v>
      </c>
      <c r="C233" s="5" t="s">
        <v>104</v>
      </c>
      <c r="D233" s="5" t="s">
        <v>123</v>
      </c>
      <c r="E233" s="5" t="s">
        <v>252</v>
      </c>
      <c r="F233" s="5" t="s">
        <v>112</v>
      </c>
      <c r="G233" s="5" t="s">
        <v>1</v>
      </c>
      <c r="H233" s="38"/>
      <c r="I233" s="38" t="s">
        <v>1</v>
      </c>
      <c r="J233" s="39">
        <f>J234</f>
        <v>3289700</v>
      </c>
      <c r="K233" s="39">
        <f t="shared" si="51"/>
        <v>0</v>
      </c>
      <c r="L233" s="39">
        <f t="shared" si="51"/>
        <v>3289700</v>
      </c>
      <c r="M233" s="39">
        <f t="shared" si="51"/>
        <v>-286400</v>
      </c>
      <c r="N233" s="39">
        <f t="shared" si="51"/>
        <v>3003300</v>
      </c>
    </row>
    <row r="234" spans="1:14" ht="25.5" hidden="1">
      <c r="A234" s="40" t="s">
        <v>113</v>
      </c>
      <c r="B234" s="5" t="s">
        <v>99</v>
      </c>
      <c r="C234" s="5" t="s">
        <v>104</v>
      </c>
      <c r="D234" s="5" t="s">
        <v>123</v>
      </c>
      <c r="E234" s="5" t="s">
        <v>252</v>
      </c>
      <c r="F234" s="5" t="s">
        <v>114</v>
      </c>
      <c r="G234" s="5" t="s">
        <v>1</v>
      </c>
      <c r="H234" s="38"/>
      <c r="I234" s="38" t="s">
        <v>1</v>
      </c>
      <c r="J234" s="39">
        <f>J235+J238+J242</f>
        <v>3289700</v>
      </c>
      <c r="K234" s="39">
        <f>K235+K238+K242</f>
        <v>0</v>
      </c>
      <c r="L234" s="39">
        <f>L235+L238+L242</f>
        <v>3289700</v>
      </c>
      <c r="M234" s="39">
        <f t="shared" ref="M234:N234" si="53">M235+M238+M242</f>
        <v>-286400</v>
      </c>
      <c r="N234" s="39">
        <f t="shared" si="53"/>
        <v>3003300</v>
      </c>
    </row>
    <row r="235" spans="1:14" ht="25.5" hidden="1">
      <c r="A235" s="6" t="s">
        <v>115</v>
      </c>
      <c r="B235" s="5" t="s">
        <v>99</v>
      </c>
      <c r="C235" s="5" t="s">
        <v>104</v>
      </c>
      <c r="D235" s="5" t="s">
        <v>123</v>
      </c>
      <c r="E235" s="5" t="s">
        <v>252</v>
      </c>
      <c r="F235" s="5" t="s">
        <v>117</v>
      </c>
      <c r="G235" s="5" t="s">
        <v>1</v>
      </c>
      <c r="H235" s="38"/>
      <c r="I235" s="38" t="s">
        <v>1</v>
      </c>
      <c r="J235" s="39">
        <f>SUM(J236:J237)</f>
        <v>1792019.76</v>
      </c>
      <c r="K235" s="39">
        <f t="shared" ref="K235:L235" si="54">SUM(K236:K237)</f>
        <v>9500</v>
      </c>
      <c r="L235" s="39">
        <f t="shared" si="54"/>
        <v>1801519.76</v>
      </c>
      <c r="M235" s="13"/>
      <c r="N235" s="27">
        <f t="shared" si="37"/>
        <v>1801519.76</v>
      </c>
    </row>
    <row r="236" spans="1:14" hidden="1">
      <c r="A236" s="17" t="s">
        <v>116</v>
      </c>
      <c r="B236" s="16" t="s">
        <v>99</v>
      </c>
      <c r="C236" s="16" t="s">
        <v>104</v>
      </c>
      <c r="D236" s="16" t="s">
        <v>123</v>
      </c>
      <c r="E236" s="16" t="s">
        <v>252</v>
      </c>
      <c r="F236" s="16" t="s">
        <v>117</v>
      </c>
      <c r="G236" s="17" t="s">
        <v>491</v>
      </c>
      <c r="H236" s="85">
        <v>211</v>
      </c>
      <c r="I236" s="150"/>
      <c r="J236" s="57">
        <v>1792019.76</v>
      </c>
      <c r="K236" s="13"/>
      <c r="L236" s="13">
        <f t="shared" si="48"/>
        <v>1792019.76</v>
      </c>
      <c r="M236" s="13"/>
      <c r="N236" s="13">
        <f t="shared" si="37"/>
        <v>1792019.76</v>
      </c>
    </row>
    <row r="237" spans="1:14" ht="25.5" hidden="1">
      <c r="A237" s="17" t="s">
        <v>160</v>
      </c>
      <c r="B237" s="16" t="s">
        <v>99</v>
      </c>
      <c r="C237" s="16" t="s">
        <v>104</v>
      </c>
      <c r="D237" s="16" t="s">
        <v>123</v>
      </c>
      <c r="E237" s="16" t="s">
        <v>252</v>
      </c>
      <c r="F237" s="16" t="s">
        <v>117</v>
      </c>
      <c r="G237" s="84" t="s">
        <v>491</v>
      </c>
      <c r="H237" s="11">
        <v>266</v>
      </c>
      <c r="I237" s="10"/>
      <c r="J237" s="57"/>
      <c r="K237" s="13">
        <v>9500</v>
      </c>
      <c r="L237" s="13">
        <f t="shared" si="48"/>
        <v>9500</v>
      </c>
      <c r="M237" s="13"/>
      <c r="N237" s="13">
        <f t="shared" si="37"/>
        <v>9500</v>
      </c>
    </row>
    <row r="238" spans="1:14" hidden="1">
      <c r="A238" s="45" t="s">
        <v>253</v>
      </c>
      <c r="B238" s="46" t="s">
        <v>99</v>
      </c>
      <c r="C238" s="46" t="s">
        <v>104</v>
      </c>
      <c r="D238" s="46" t="s">
        <v>123</v>
      </c>
      <c r="E238" s="46" t="s">
        <v>252</v>
      </c>
      <c r="F238" s="46">
        <v>122</v>
      </c>
      <c r="G238" s="45"/>
      <c r="H238" s="151"/>
      <c r="I238" s="151"/>
      <c r="J238" s="39">
        <f>J239</f>
        <v>956490.27</v>
      </c>
      <c r="K238" s="27"/>
      <c r="L238" s="27">
        <f>L239+L240</f>
        <v>956490.27</v>
      </c>
      <c r="M238" s="27">
        <f t="shared" ref="M238:N238" si="55">M239+M240</f>
        <v>-286400</v>
      </c>
      <c r="N238" s="27">
        <f t="shared" si="55"/>
        <v>670090.27</v>
      </c>
    </row>
    <row r="239" spans="1:14" ht="25.5" hidden="1">
      <c r="A239" s="21" t="s">
        <v>156</v>
      </c>
      <c r="B239" s="20" t="s">
        <v>99</v>
      </c>
      <c r="C239" s="20" t="s">
        <v>104</v>
      </c>
      <c r="D239" s="20" t="s">
        <v>123</v>
      </c>
      <c r="E239" s="20" t="s">
        <v>252</v>
      </c>
      <c r="F239" s="20">
        <v>122</v>
      </c>
      <c r="G239" s="21" t="s">
        <v>491</v>
      </c>
      <c r="H239" s="85">
        <v>212</v>
      </c>
      <c r="I239" s="85">
        <v>1101</v>
      </c>
      <c r="J239" s="189">
        <v>956490.27</v>
      </c>
      <c r="K239" s="190"/>
      <c r="L239" s="190">
        <f t="shared" si="48"/>
        <v>956490.27</v>
      </c>
      <c r="M239" s="190">
        <v>-516400</v>
      </c>
      <c r="N239" s="190">
        <f t="shared" si="37"/>
        <v>440090.27</v>
      </c>
    </row>
    <row r="240" spans="1:14" hidden="1">
      <c r="A240" s="196" t="s">
        <v>128</v>
      </c>
      <c r="B240" s="20" t="s">
        <v>99</v>
      </c>
      <c r="C240" s="20" t="s">
        <v>104</v>
      </c>
      <c r="D240" s="20" t="s">
        <v>123</v>
      </c>
      <c r="E240" s="20" t="s">
        <v>252</v>
      </c>
      <c r="F240" s="20">
        <v>122</v>
      </c>
      <c r="G240" s="21" t="s">
        <v>491</v>
      </c>
      <c r="H240" s="85">
        <v>226</v>
      </c>
      <c r="I240" s="11"/>
      <c r="J240" s="57"/>
      <c r="K240" s="13"/>
      <c r="L240" s="13">
        <f>L241</f>
        <v>0</v>
      </c>
      <c r="M240" s="13">
        <f t="shared" ref="M240:N240" si="56">M241</f>
        <v>230000</v>
      </c>
      <c r="N240" s="13">
        <f t="shared" si="56"/>
        <v>230000</v>
      </c>
    </row>
    <row r="241" spans="1:14" hidden="1">
      <c r="A241" s="11" t="s">
        <v>248</v>
      </c>
      <c r="B241" s="23" t="s">
        <v>99</v>
      </c>
      <c r="C241" s="23" t="s">
        <v>104</v>
      </c>
      <c r="D241" s="23" t="s">
        <v>123</v>
      </c>
      <c r="E241" s="23" t="s">
        <v>252</v>
      </c>
      <c r="F241" s="23">
        <v>122</v>
      </c>
      <c r="G241" s="11" t="s">
        <v>491</v>
      </c>
      <c r="H241" s="11">
        <v>226</v>
      </c>
      <c r="I241" s="11">
        <v>1140</v>
      </c>
      <c r="J241" s="57"/>
      <c r="K241" s="13"/>
      <c r="L241" s="13"/>
      <c r="M241" s="13">
        <v>230000</v>
      </c>
      <c r="N241" s="194">
        <f>L241+M241</f>
        <v>230000</v>
      </c>
    </row>
    <row r="242" spans="1:14" ht="51" hidden="1">
      <c r="A242" s="25" t="s">
        <v>119</v>
      </c>
      <c r="B242" s="24" t="s">
        <v>99</v>
      </c>
      <c r="C242" s="24" t="s">
        <v>104</v>
      </c>
      <c r="D242" s="24" t="s">
        <v>123</v>
      </c>
      <c r="E242" s="24" t="s">
        <v>252</v>
      </c>
      <c r="F242" s="24">
        <v>129</v>
      </c>
      <c r="G242" s="11"/>
      <c r="H242" s="11"/>
      <c r="I242" s="192"/>
      <c r="J242" s="193">
        <f>J243</f>
        <v>541189.97</v>
      </c>
      <c r="K242" s="193">
        <f t="shared" ref="K242:L242" si="57">K243</f>
        <v>-9500</v>
      </c>
      <c r="L242" s="193">
        <f t="shared" si="57"/>
        <v>531689.97</v>
      </c>
      <c r="M242" s="194"/>
      <c r="N242" s="195">
        <f t="shared" si="37"/>
        <v>531689.97</v>
      </c>
    </row>
    <row r="243" spans="1:14" hidden="1">
      <c r="A243" s="197" t="s">
        <v>254</v>
      </c>
      <c r="B243" s="198" t="s">
        <v>99</v>
      </c>
      <c r="C243" s="198" t="s">
        <v>104</v>
      </c>
      <c r="D243" s="198" t="s">
        <v>123</v>
      </c>
      <c r="E243" s="198" t="s">
        <v>252</v>
      </c>
      <c r="F243" s="198">
        <v>129</v>
      </c>
      <c r="G243" s="197" t="s">
        <v>491</v>
      </c>
      <c r="H243" s="200">
        <v>213</v>
      </c>
      <c r="I243" s="150"/>
      <c r="J243" s="57">
        <v>541189.97</v>
      </c>
      <c r="K243" s="13">
        <v>-9500</v>
      </c>
      <c r="L243" s="13">
        <f t="shared" si="48"/>
        <v>531689.97</v>
      </c>
      <c r="M243" s="13"/>
      <c r="N243" s="13">
        <f t="shared" si="37"/>
        <v>531689.97</v>
      </c>
    </row>
    <row r="244" spans="1:14" ht="25.5">
      <c r="A244" s="40" t="s">
        <v>129</v>
      </c>
      <c r="B244" s="191" t="s">
        <v>99</v>
      </c>
      <c r="C244" s="191" t="s">
        <v>104</v>
      </c>
      <c r="D244" s="191" t="s">
        <v>123</v>
      </c>
      <c r="E244" s="191" t="s">
        <v>252</v>
      </c>
      <c r="F244" s="191">
        <v>200</v>
      </c>
      <c r="G244" s="151"/>
      <c r="H244" s="25"/>
      <c r="I244" s="25"/>
      <c r="J244" s="39"/>
      <c r="K244" s="27"/>
      <c r="L244" s="27">
        <f>L245</f>
        <v>0</v>
      </c>
      <c r="M244" s="27">
        <f t="shared" ref="M244:N244" si="58">M245</f>
        <v>286400</v>
      </c>
      <c r="N244" s="27">
        <f t="shared" si="58"/>
        <v>286400</v>
      </c>
    </row>
    <row r="245" spans="1:14" ht="38.25" hidden="1">
      <c r="A245" s="40" t="s">
        <v>131</v>
      </c>
      <c r="B245" s="191" t="s">
        <v>99</v>
      </c>
      <c r="C245" s="191" t="s">
        <v>104</v>
      </c>
      <c r="D245" s="191" t="s">
        <v>123</v>
      </c>
      <c r="E245" s="191" t="s">
        <v>252</v>
      </c>
      <c r="F245" s="191">
        <v>240</v>
      </c>
      <c r="G245" s="151" t="s">
        <v>491</v>
      </c>
      <c r="H245" s="25"/>
      <c r="I245" s="25"/>
      <c r="J245" s="39"/>
      <c r="K245" s="27"/>
      <c r="L245" s="27">
        <f>L246+L251</f>
        <v>0</v>
      </c>
      <c r="M245" s="27">
        <f t="shared" ref="M245:N245" si="59">M246+M251</f>
        <v>286400</v>
      </c>
      <c r="N245" s="27">
        <f t="shared" si="59"/>
        <v>286400</v>
      </c>
    </row>
    <row r="246" spans="1:14" ht="38.25" hidden="1">
      <c r="A246" s="6" t="s">
        <v>161</v>
      </c>
      <c r="B246" s="191" t="s">
        <v>99</v>
      </c>
      <c r="C246" s="191" t="s">
        <v>104</v>
      </c>
      <c r="D246" s="191" t="s">
        <v>123</v>
      </c>
      <c r="E246" s="191" t="s">
        <v>252</v>
      </c>
      <c r="F246" s="191">
        <v>242</v>
      </c>
      <c r="G246" s="151" t="s">
        <v>491</v>
      </c>
      <c r="H246" s="25"/>
      <c r="I246" s="25"/>
      <c r="J246" s="39"/>
      <c r="K246" s="27"/>
      <c r="L246" s="27">
        <f>L247+L249</f>
        <v>0</v>
      </c>
      <c r="M246" s="27">
        <f t="shared" ref="M246:N246" si="60">M247+M249</f>
        <v>239533.34</v>
      </c>
      <c r="N246" s="27">
        <f t="shared" si="60"/>
        <v>239533.34</v>
      </c>
    </row>
    <row r="247" spans="1:14" hidden="1">
      <c r="A247" s="197" t="s">
        <v>289</v>
      </c>
      <c r="B247" s="198" t="s">
        <v>99</v>
      </c>
      <c r="C247" s="198" t="s">
        <v>104</v>
      </c>
      <c r="D247" s="198" t="s">
        <v>123</v>
      </c>
      <c r="E247" s="198" t="s">
        <v>252</v>
      </c>
      <c r="F247" s="198">
        <v>242</v>
      </c>
      <c r="G247" s="199" t="s">
        <v>491</v>
      </c>
      <c r="H247" s="11">
        <v>310</v>
      </c>
      <c r="I247" s="11"/>
      <c r="J247" s="57"/>
      <c r="K247" s="13"/>
      <c r="L247" s="13">
        <f>L248</f>
        <v>0</v>
      </c>
      <c r="M247" s="13">
        <f t="shared" ref="M247:N247" si="61">M248</f>
        <v>187133.34</v>
      </c>
      <c r="N247" s="13">
        <f t="shared" si="61"/>
        <v>187133.34</v>
      </c>
    </row>
    <row r="248" spans="1:14" hidden="1">
      <c r="A248" s="197" t="s">
        <v>290</v>
      </c>
      <c r="B248" s="198" t="s">
        <v>99</v>
      </c>
      <c r="C248" s="198" t="s">
        <v>104</v>
      </c>
      <c r="D248" s="198" t="s">
        <v>123</v>
      </c>
      <c r="E248" s="198" t="s">
        <v>252</v>
      </c>
      <c r="F248" s="198">
        <v>242</v>
      </c>
      <c r="G248" s="199" t="s">
        <v>491</v>
      </c>
      <c r="H248" s="11">
        <v>310</v>
      </c>
      <c r="I248" s="11">
        <v>1116</v>
      </c>
      <c r="J248" s="57"/>
      <c r="K248" s="13"/>
      <c r="L248" s="13"/>
      <c r="M248" s="13">
        <v>187133.34</v>
      </c>
      <c r="N248" s="13">
        <f>L248+M248</f>
        <v>187133.34</v>
      </c>
    </row>
    <row r="249" spans="1:14" hidden="1">
      <c r="A249" s="17" t="s">
        <v>172</v>
      </c>
      <c r="B249" s="198" t="s">
        <v>99</v>
      </c>
      <c r="C249" s="198" t="s">
        <v>104</v>
      </c>
      <c r="D249" s="198" t="s">
        <v>123</v>
      </c>
      <c r="E249" s="198" t="s">
        <v>252</v>
      </c>
      <c r="F249" s="198">
        <v>242</v>
      </c>
      <c r="G249" s="199" t="s">
        <v>491</v>
      </c>
      <c r="H249" s="11">
        <v>340</v>
      </c>
      <c r="I249" s="11"/>
      <c r="J249" s="57"/>
      <c r="K249" s="13"/>
      <c r="L249" s="13">
        <f>L250</f>
        <v>0</v>
      </c>
      <c r="M249" s="13">
        <f t="shared" ref="M249:N249" si="62">M250</f>
        <v>52400</v>
      </c>
      <c r="N249" s="13">
        <f t="shared" si="62"/>
        <v>52400</v>
      </c>
    </row>
    <row r="250" spans="1:14" ht="25.5" hidden="1">
      <c r="A250" s="17" t="s">
        <v>173</v>
      </c>
      <c r="B250" s="198" t="s">
        <v>99</v>
      </c>
      <c r="C250" s="198" t="s">
        <v>104</v>
      </c>
      <c r="D250" s="198" t="s">
        <v>123</v>
      </c>
      <c r="E250" s="198" t="s">
        <v>252</v>
      </c>
      <c r="F250" s="198">
        <v>242</v>
      </c>
      <c r="G250" s="199" t="s">
        <v>491</v>
      </c>
      <c r="H250" s="11">
        <v>346</v>
      </c>
      <c r="I250" s="11">
        <v>1123</v>
      </c>
      <c r="J250" s="57"/>
      <c r="K250" s="13"/>
      <c r="L250" s="13"/>
      <c r="M250" s="13">
        <v>52400</v>
      </c>
      <c r="N250" s="13">
        <f>L250+M250</f>
        <v>52400</v>
      </c>
    </row>
    <row r="251" spans="1:14" ht="38.25" hidden="1">
      <c r="A251" s="6" t="s">
        <v>133</v>
      </c>
      <c r="B251" s="191" t="s">
        <v>99</v>
      </c>
      <c r="C251" s="191" t="s">
        <v>104</v>
      </c>
      <c r="D251" s="191" t="s">
        <v>123</v>
      </c>
      <c r="E251" s="191" t="s">
        <v>252</v>
      </c>
      <c r="F251" s="191">
        <v>244</v>
      </c>
      <c r="G251" s="151"/>
      <c r="H251" s="25"/>
      <c r="I251" s="25"/>
      <c r="J251" s="39"/>
      <c r="K251" s="27"/>
      <c r="L251" s="27">
        <f>L252+L254</f>
        <v>0</v>
      </c>
      <c r="M251" s="27">
        <f t="shared" ref="M251:N251" si="63">M252+M254</f>
        <v>46866.66</v>
      </c>
      <c r="N251" s="27">
        <f t="shared" si="63"/>
        <v>46866.66</v>
      </c>
    </row>
    <row r="252" spans="1:14" hidden="1">
      <c r="A252" s="197" t="s">
        <v>289</v>
      </c>
      <c r="B252" s="198" t="s">
        <v>99</v>
      </c>
      <c r="C252" s="198" t="s">
        <v>104</v>
      </c>
      <c r="D252" s="198" t="s">
        <v>123</v>
      </c>
      <c r="E252" s="198" t="s">
        <v>252</v>
      </c>
      <c r="F252" s="198">
        <v>244</v>
      </c>
      <c r="G252" s="199" t="s">
        <v>491</v>
      </c>
      <c r="H252" s="11">
        <v>310</v>
      </c>
      <c r="I252" s="11"/>
      <c r="J252" s="57"/>
      <c r="K252" s="13"/>
      <c r="L252" s="13">
        <f>L253</f>
        <v>0</v>
      </c>
      <c r="M252" s="13">
        <f t="shared" ref="M252:N252" si="64">M253</f>
        <v>24533.33</v>
      </c>
      <c r="N252" s="13">
        <f t="shared" si="64"/>
        <v>24533.33</v>
      </c>
    </row>
    <row r="253" spans="1:14" hidden="1">
      <c r="A253" s="197" t="s">
        <v>290</v>
      </c>
      <c r="B253" s="198" t="s">
        <v>99</v>
      </c>
      <c r="C253" s="198" t="s">
        <v>104</v>
      </c>
      <c r="D253" s="198" t="s">
        <v>123</v>
      </c>
      <c r="E253" s="198" t="s">
        <v>252</v>
      </c>
      <c r="F253" s="198">
        <v>244</v>
      </c>
      <c r="G253" s="199" t="s">
        <v>491</v>
      </c>
      <c r="H253" s="11">
        <v>310</v>
      </c>
      <c r="I253" s="11">
        <v>1116</v>
      </c>
      <c r="J253" s="57"/>
      <c r="K253" s="13"/>
      <c r="L253" s="13"/>
      <c r="M253" s="13">
        <v>24533.33</v>
      </c>
      <c r="N253" s="13">
        <f>L253+M253</f>
        <v>24533.33</v>
      </c>
    </row>
    <row r="254" spans="1:14" hidden="1">
      <c r="A254" s="17" t="s">
        <v>172</v>
      </c>
      <c r="B254" s="198" t="s">
        <v>99</v>
      </c>
      <c r="C254" s="198" t="s">
        <v>104</v>
      </c>
      <c r="D254" s="198" t="s">
        <v>123</v>
      </c>
      <c r="E254" s="198" t="s">
        <v>252</v>
      </c>
      <c r="F254" s="198">
        <v>244</v>
      </c>
      <c r="G254" s="199" t="s">
        <v>491</v>
      </c>
      <c r="H254" s="11">
        <v>340</v>
      </c>
      <c r="I254" s="11"/>
      <c r="J254" s="57"/>
      <c r="K254" s="13"/>
      <c r="L254" s="13">
        <f>L255</f>
        <v>0</v>
      </c>
      <c r="M254" s="13">
        <f t="shared" ref="M254:N254" si="65">M255</f>
        <v>22333.33</v>
      </c>
      <c r="N254" s="13">
        <f t="shared" si="65"/>
        <v>22333.33</v>
      </c>
    </row>
    <row r="255" spans="1:14" ht="25.5" hidden="1">
      <c r="A255" s="17" t="s">
        <v>173</v>
      </c>
      <c r="B255" s="198" t="s">
        <v>99</v>
      </c>
      <c r="C255" s="198" t="s">
        <v>104</v>
      </c>
      <c r="D255" s="198" t="s">
        <v>123</v>
      </c>
      <c r="E255" s="198" t="s">
        <v>252</v>
      </c>
      <c r="F255" s="198">
        <v>244</v>
      </c>
      <c r="G255" s="199" t="s">
        <v>491</v>
      </c>
      <c r="H255" s="11">
        <v>346</v>
      </c>
      <c r="I255" s="11">
        <v>1123</v>
      </c>
      <c r="J255" s="57"/>
      <c r="K255" s="13"/>
      <c r="L255" s="13"/>
      <c r="M255" s="13">
        <v>22333.33</v>
      </c>
      <c r="N255" s="13">
        <f>L255+M255</f>
        <v>22333.33</v>
      </c>
    </row>
    <row r="256" spans="1:14">
      <c r="A256" s="40" t="s">
        <v>105</v>
      </c>
      <c r="B256" s="5" t="s">
        <v>99</v>
      </c>
      <c r="C256" s="5" t="s">
        <v>104</v>
      </c>
      <c r="D256" s="5" t="s">
        <v>123</v>
      </c>
      <c r="E256" s="5" t="s">
        <v>106</v>
      </c>
      <c r="F256" s="5" t="s">
        <v>1</v>
      </c>
      <c r="G256" s="38"/>
      <c r="H256" s="206"/>
      <c r="I256" s="206"/>
      <c r="J256" s="39">
        <f t="shared" ref="J256:L259" si="66">J257</f>
        <v>1300000</v>
      </c>
      <c r="K256" s="39">
        <f t="shared" si="66"/>
        <v>0</v>
      </c>
      <c r="L256" s="39">
        <f t="shared" si="66"/>
        <v>1300000</v>
      </c>
      <c r="M256" s="13"/>
      <c r="N256" s="27">
        <f t="shared" si="37"/>
        <v>1300000</v>
      </c>
    </row>
    <row r="257" spans="1:14">
      <c r="A257" s="40" t="s">
        <v>227</v>
      </c>
      <c r="B257" s="5" t="s">
        <v>99</v>
      </c>
      <c r="C257" s="5" t="s">
        <v>104</v>
      </c>
      <c r="D257" s="5" t="s">
        <v>123</v>
      </c>
      <c r="E257" s="5" t="s">
        <v>228</v>
      </c>
      <c r="F257" s="5" t="s">
        <v>1</v>
      </c>
      <c r="G257" s="38"/>
      <c r="H257" s="206" t="s">
        <v>1</v>
      </c>
      <c r="I257" s="206" t="s">
        <v>1</v>
      </c>
      <c r="J257" s="39">
        <f t="shared" si="66"/>
        <v>1300000</v>
      </c>
      <c r="K257" s="39">
        <f t="shared" si="66"/>
        <v>0</v>
      </c>
      <c r="L257" s="39">
        <f t="shared" si="66"/>
        <v>1300000</v>
      </c>
      <c r="M257" s="13"/>
      <c r="N257" s="27">
        <f t="shared" si="37"/>
        <v>1300000</v>
      </c>
    </row>
    <row r="258" spans="1:14" ht="27">
      <c r="A258" s="82" t="s">
        <v>245</v>
      </c>
      <c r="B258" s="42" t="s">
        <v>99</v>
      </c>
      <c r="C258" s="42" t="s">
        <v>104</v>
      </c>
      <c r="D258" s="42" t="s">
        <v>123</v>
      </c>
      <c r="E258" s="69" t="s">
        <v>246</v>
      </c>
      <c r="F258" s="42" t="s">
        <v>1</v>
      </c>
      <c r="G258" s="42"/>
      <c r="H258" s="137" t="s">
        <v>1</v>
      </c>
      <c r="I258" s="201" t="s">
        <v>1</v>
      </c>
      <c r="J258" s="44">
        <f t="shared" si="66"/>
        <v>1300000</v>
      </c>
      <c r="K258" s="44">
        <f t="shared" si="66"/>
        <v>0</v>
      </c>
      <c r="L258" s="44">
        <f t="shared" si="66"/>
        <v>1300000</v>
      </c>
      <c r="M258" s="13"/>
      <c r="N258" s="27">
        <f t="shared" si="37"/>
        <v>1300000</v>
      </c>
    </row>
    <row r="259" spans="1:14" ht="76.5">
      <c r="A259" s="40" t="s">
        <v>111</v>
      </c>
      <c r="B259" s="5" t="s">
        <v>99</v>
      </c>
      <c r="C259" s="5" t="s">
        <v>104</v>
      </c>
      <c r="D259" s="5" t="s">
        <v>123</v>
      </c>
      <c r="E259" s="46" t="s">
        <v>246</v>
      </c>
      <c r="F259" s="5" t="s">
        <v>112</v>
      </c>
      <c r="G259" s="5"/>
      <c r="H259" s="5" t="s">
        <v>1</v>
      </c>
      <c r="I259" s="38" t="s">
        <v>1</v>
      </c>
      <c r="J259" s="39">
        <f t="shared" si="66"/>
        <v>1300000</v>
      </c>
      <c r="K259" s="39">
        <f t="shared" si="66"/>
        <v>0</v>
      </c>
      <c r="L259" s="39">
        <f t="shared" si="66"/>
        <v>1300000</v>
      </c>
      <c r="M259" s="13"/>
      <c r="N259" s="27">
        <f t="shared" si="37"/>
        <v>1300000</v>
      </c>
    </row>
    <row r="260" spans="1:14" ht="25.5" hidden="1">
      <c r="A260" s="40" t="s">
        <v>113</v>
      </c>
      <c r="B260" s="5" t="s">
        <v>99</v>
      </c>
      <c r="C260" s="5" t="s">
        <v>104</v>
      </c>
      <c r="D260" s="5" t="s">
        <v>123</v>
      </c>
      <c r="E260" s="46" t="s">
        <v>246</v>
      </c>
      <c r="F260" s="5" t="s">
        <v>114</v>
      </c>
      <c r="G260" s="5"/>
      <c r="H260" s="5" t="s">
        <v>1</v>
      </c>
      <c r="I260" s="38" t="s">
        <v>1</v>
      </c>
      <c r="J260" s="39">
        <f>J261+J264</f>
        <v>1300000</v>
      </c>
      <c r="K260" s="39">
        <f t="shared" ref="K260:L260" si="67">K261+K264</f>
        <v>0</v>
      </c>
      <c r="L260" s="39">
        <f t="shared" si="67"/>
        <v>1300000</v>
      </c>
      <c r="M260" s="13"/>
      <c r="N260" s="27">
        <f t="shared" si="37"/>
        <v>1300000</v>
      </c>
    </row>
    <row r="261" spans="1:14" ht="25.5" hidden="1">
      <c r="A261" s="6" t="s">
        <v>115</v>
      </c>
      <c r="B261" s="5" t="s">
        <v>99</v>
      </c>
      <c r="C261" s="5" t="s">
        <v>104</v>
      </c>
      <c r="D261" s="5" t="s">
        <v>123</v>
      </c>
      <c r="E261" s="46" t="s">
        <v>246</v>
      </c>
      <c r="F261" s="5" t="s">
        <v>117</v>
      </c>
      <c r="G261" s="5"/>
      <c r="H261" s="5" t="s">
        <v>1</v>
      </c>
      <c r="I261" s="38" t="s">
        <v>1</v>
      </c>
      <c r="J261" s="39">
        <f>SUM(J262:J263)</f>
        <v>998463.9</v>
      </c>
      <c r="K261" s="39">
        <f t="shared" ref="K261:L261" si="68">SUM(K262:K263)</f>
        <v>4750</v>
      </c>
      <c r="L261" s="39">
        <f t="shared" si="68"/>
        <v>1003213.9</v>
      </c>
      <c r="M261" s="13"/>
      <c r="N261" s="27">
        <f t="shared" si="37"/>
        <v>1003213.9</v>
      </c>
    </row>
    <row r="262" spans="1:14" hidden="1">
      <c r="A262" s="17" t="s">
        <v>116</v>
      </c>
      <c r="B262" s="16" t="s">
        <v>99</v>
      </c>
      <c r="C262" s="16" t="s">
        <v>104</v>
      </c>
      <c r="D262" s="16" t="s">
        <v>123</v>
      </c>
      <c r="E262" s="16" t="s">
        <v>246</v>
      </c>
      <c r="F262" s="16" t="s">
        <v>117</v>
      </c>
      <c r="G262" s="16"/>
      <c r="H262" s="16" t="s">
        <v>118</v>
      </c>
      <c r="I262" s="19" t="s">
        <v>1</v>
      </c>
      <c r="J262" s="12">
        <v>998463.9</v>
      </c>
      <c r="K262" s="13"/>
      <c r="L262" s="13">
        <f t="shared" si="48"/>
        <v>998463.9</v>
      </c>
      <c r="M262" s="13"/>
      <c r="N262" s="13">
        <f t="shared" si="37"/>
        <v>998463.9</v>
      </c>
    </row>
    <row r="263" spans="1:14" ht="25.5" hidden="1">
      <c r="A263" s="17" t="s">
        <v>160</v>
      </c>
      <c r="B263" s="16" t="s">
        <v>99</v>
      </c>
      <c r="C263" s="16" t="s">
        <v>104</v>
      </c>
      <c r="D263" s="16" t="s">
        <v>123</v>
      </c>
      <c r="E263" s="16" t="s">
        <v>246</v>
      </c>
      <c r="F263" s="16" t="s">
        <v>117</v>
      </c>
      <c r="G263" s="16"/>
      <c r="H263" s="16">
        <v>266</v>
      </c>
      <c r="I263" s="19"/>
      <c r="J263" s="12"/>
      <c r="K263" s="13">
        <v>4750</v>
      </c>
      <c r="L263" s="13">
        <f t="shared" si="48"/>
        <v>4750</v>
      </c>
      <c r="M263" s="13"/>
      <c r="N263" s="13">
        <f t="shared" si="37"/>
        <v>4750</v>
      </c>
    </row>
    <row r="264" spans="1:14" ht="51" hidden="1">
      <c r="A264" s="45" t="s">
        <v>119</v>
      </c>
      <c r="B264" s="5" t="s">
        <v>99</v>
      </c>
      <c r="C264" s="5" t="s">
        <v>104</v>
      </c>
      <c r="D264" s="5" t="s">
        <v>123</v>
      </c>
      <c r="E264" s="46" t="s">
        <v>246</v>
      </c>
      <c r="F264" s="46">
        <v>129</v>
      </c>
      <c r="G264" s="46"/>
      <c r="H264" s="46"/>
      <c r="I264" s="48"/>
      <c r="J264" s="26">
        <f>J265</f>
        <v>301536.09999999998</v>
      </c>
      <c r="K264" s="26">
        <f t="shared" ref="K264:L264" si="69">K265</f>
        <v>-4750</v>
      </c>
      <c r="L264" s="26">
        <f t="shared" si="69"/>
        <v>296786.09999999998</v>
      </c>
      <c r="M264" s="13"/>
      <c r="N264" s="27">
        <f t="shared" si="37"/>
        <v>296786.09999999998</v>
      </c>
    </row>
    <row r="265" spans="1:14" hidden="1">
      <c r="A265" s="17" t="s">
        <v>254</v>
      </c>
      <c r="B265" s="16" t="s">
        <v>99</v>
      </c>
      <c r="C265" s="16" t="s">
        <v>104</v>
      </c>
      <c r="D265" s="16" t="s">
        <v>123</v>
      </c>
      <c r="E265" s="16" t="s">
        <v>246</v>
      </c>
      <c r="F265" s="16">
        <v>129</v>
      </c>
      <c r="G265" s="16"/>
      <c r="H265" s="16" t="s">
        <v>121</v>
      </c>
      <c r="I265" s="19" t="s">
        <v>1</v>
      </c>
      <c r="J265" s="12">
        <v>301536.09999999998</v>
      </c>
      <c r="K265" s="13">
        <v>-4750</v>
      </c>
      <c r="L265" s="13">
        <f t="shared" si="48"/>
        <v>296786.09999999998</v>
      </c>
      <c r="M265" s="13"/>
      <c r="N265" s="13">
        <f t="shared" si="37"/>
        <v>296786.09999999998</v>
      </c>
    </row>
    <row r="266" spans="1:14" ht="38.25">
      <c r="A266" s="36" t="s">
        <v>255</v>
      </c>
      <c r="B266" s="37" t="s">
        <v>99</v>
      </c>
      <c r="C266" s="5" t="s">
        <v>123</v>
      </c>
      <c r="D266" s="5" t="s">
        <v>1</v>
      </c>
      <c r="E266" s="5" t="s">
        <v>1</v>
      </c>
      <c r="F266" s="5" t="s">
        <v>1</v>
      </c>
      <c r="G266" s="5"/>
      <c r="H266" s="5" t="s">
        <v>1</v>
      </c>
      <c r="I266" s="38" t="s">
        <v>1</v>
      </c>
      <c r="J266" s="39">
        <f>J267+J276+J291</f>
        <v>173533.72</v>
      </c>
      <c r="K266" s="13"/>
      <c r="L266" s="27">
        <f>L267+L276+L291</f>
        <v>173533.72</v>
      </c>
      <c r="M266" s="27">
        <f t="shared" ref="M266:N266" si="70">M267+M276+M291</f>
        <v>-3824.31</v>
      </c>
      <c r="N266" s="27">
        <f t="shared" si="70"/>
        <v>169709.41</v>
      </c>
    </row>
    <row r="267" spans="1:14">
      <c r="A267" s="36" t="s">
        <v>256</v>
      </c>
      <c r="B267" s="37" t="s">
        <v>99</v>
      </c>
      <c r="C267" s="5" t="s">
        <v>123</v>
      </c>
      <c r="D267" s="5" t="s">
        <v>149</v>
      </c>
      <c r="E267" s="5" t="s">
        <v>1</v>
      </c>
      <c r="F267" s="5" t="s">
        <v>1</v>
      </c>
      <c r="G267" s="5"/>
      <c r="H267" s="5" t="s">
        <v>1</v>
      </c>
      <c r="I267" s="38" t="s">
        <v>1</v>
      </c>
      <c r="J267" s="39">
        <f t="shared" ref="J267:J274" si="71">J268</f>
        <v>79920</v>
      </c>
      <c r="K267" s="13"/>
      <c r="L267" s="27">
        <f t="shared" si="48"/>
        <v>79920</v>
      </c>
      <c r="M267" s="13"/>
      <c r="N267" s="27">
        <f t="shared" si="37"/>
        <v>79920</v>
      </c>
    </row>
    <row r="268" spans="1:14">
      <c r="A268" s="40" t="s">
        <v>105</v>
      </c>
      <c r="B268" s="5" t="s">
        <v>99</v>
      </c>
      <c r="C268" s="5" t="s">
        <v>123</v>
      </c>
      <c r="D268" s="5" t="s">
        <v>149</v>
      </c>
      <c r="E268" s="5" t="s">
        <v>106</v>
      </c>
      <c r="F268" s="5" t="s">
        <v>1</v>
      </c>
      <c r="G268" s="5"/>
      <c r="H268" s="5" t="s">
        <v>1</v>
      </c>
      <c r="I268" s="38" t="s">
        <v>1</v>
      </c>
      <c r="J268" s="39">
        <f t="shared" si="71"/>
        <v>79920</v>
      </c>
      <c r="K268" s="13"/>
      <c r="L268" s="27">
        <f t="shared" si="48"/>
        <v>79920</v>
      </c>
      <c r="M268" s="13"/>
      <c r="N268" s="27">
        <f t="shared" si="37"/>
        <v>79920</v>
      </c>
    </row>
    <row r="269" spans="1:14">
      <c r="A269" s="40" t="s">
        <v>227</v>
      </c>
      <c r="B269" s="5" t="s">
        <v>99</v>
      </c>
      <c r="C269" s="5" t="s">
        <v>123</v>
      </c>
      <c r="D269" s="5" t="s">
        <v>149</v>
      </c>
      <c r="E269" s="5" t="s">
        <v>228</v>
      </c>
      <c r="F269" s="5" t="s">
        <v>1</v>
      </c>
      <c r="G269" s="5"/>
      <c r="H269" s="5" t="s">
        <v>1</v>
      </c>
      <c r="I269" s="38" t="s">
        <v>1</v>
      </c>
      <c r="J269" s="39">
        <f t="shared" si="71"/>
        <v>79920</v>
      </c>
      <c r="K269" s="13"/>
      <c r="L269" s="27">
        <f t="shared" si="48"/>
        <v>79920</v>
      </c>
      <c r="M269" s="13"/>
      <c r="N269" s="27">
        <f t="shared" si="37"/>
        <v>79920</v>
      </c>
    </row>
    <row r="270" spans="1:14" ht="54">
      <c r="A270" s="41" t="s">
        <v>257</v>
      </c>
      <c r="B270" s="42" t="s">
        <v>99</v>
      </c>
      <c r="C270" s="42" t="s">
        <v>123</v>
      </c>
      <c r="D270" s="42" t="s">
        <v>149</v>
      </c>
      <c r="E270" s="42" t="s">
        <v>258</v>
      </c>
      <c r="F270" s="42" t="s">
        <v>1</v>
      </c>
      <c r="G270" s="42"/>
      <c r="H270" s="42" t="s">
        <v>1</v>
      </c>
      <c r="I270" s="43" t="s">
        <v>1</v>
      </c>
      <c r="J270" s="44">
        <f t="shared" si="71"/>
        <v>79920</v>
      </c>
      <c r="K270" s="13"/>
      <c r="L270" s="109">
        <f t="shared" si="48"/>
        <v>79920</v>
      </c>
      <c r="M270" s="13"/>
      <c r="N270" s="27">
        <f t="shared" ref="N270:N331" si="72">L270+M270</f>
        <v>79920</v>
      </c>
    </row>
    <row r="271" spans="1:14" ht="25.5">
      <c r="A271" s="40" t="s">
        <v>129</v>
      </c>
      <c r="B271" s="5" t="s">
        <v>99</v>
      </c>
      <c r="C271" s="5" t="s">
        <v>123</v>
      </c>
      <c r="D271" s="5" t="s">
        <v>149</v>
      </c>
      <c r="E271" s="5" t="s">
        <v>258</v>
      </c>
      <c r="F271" s="5" t="s">
        <v>130</v>
      </c>
      <c r="G271" s="5"/>
      <c r="H271" s="5" t="s">
        <v>1</v>
      </c>
      <c r="I271" s="38" t="s">
        <v>1</v>
      </c>
      <c r="J271" s="39">
        <f t="shared" si="71"/>
        <v>79920</v>
      </c>
      <c r="K271" s="13"/>
      <c r="L271" s="27">
        <f t="shared" si="48"/>
        <v>79920</v>
      </c>
      <c r="M271" s="13"/>
      <c r="N271" s="27">
        <f t="shared" si="72"/>
        <v>79920</v>
      </c>
    </row>
    <row r="272" spans="1:14" ht="38.25">
      <c r="A272" s="40" t="s">
        <v>131</v>
      </c>
      <c r="B272" s="5" t="s">
        <v>99</v>
      </c>
      <c r="C272" s="5" t="s">
        <v>123</v>
      </c>
      <c r="D272" s="5" t="s">
        <v>149</v>
      </c>
      <c r="E272" s="5" t="s">
        <v>258</v>
      </c>
      <c r="F272" s="5" t="s">
        <v>132</v>
      </c>
      <c r="G272" s="5"/>
      <c r="H272" s="5" t="s">
        <v>1</v>
      </c>
      <c r="I272" s="38" t="s">
        <v>1</v>
      </c>
      <c r="J272" s="39">
        <f t="shared" si="71"/>
        <v>79920</v>
      </c>
      <c r="K272" s="13"/>
      <c r="L272" s="27">
        <f t="shared" si="48"/>
        <v>79920</v>
      </c>
      <c r="M272" s="13"/>
      <c r="N272" s="27">
        <f t="shared" si="72"/>
        <v>79920</v>
      </c>
    </row>
    <row r="273" spans="1:14" ht="38.25" hidden="1">
      <c r="A273" s="6" t="s">
        <v>133</v>
      </c>
      <c r="B273" s="5" t="s">
        <v>99</v>
      </c>
      <c r="C273" s="5" t="s">
        <v>123</v>
      </c>
      <c r="D273" s="5" t="s">
        <v>149</v>
      </c>
      <c r="E273" s="5" t="s">
        <v>258</v>
      </c>
      <c r="F273" s="5" t="s">
        <v>134</v>
      </c>
      <c r="G273" s="5"/>
      <c r="H273" s="5" t="s">
        <v>1</v>
      </c>
      <c r="I273" s="38" t="s">
        <v>1</v>
      </c>
      <c r="J273" s="39">
        <f t="shared" si="71"/>
        <v>79920</v>
      </c>
      <c r="K273" s="13"/>
      <c r="L273" s="27">
        <f t="shared" si="48"/>
        <v>79920</v>
      </c>
      <c r="M273" s="13"/>
      <c r="N273" s="27">
        <f t="shared" si="72"/>
        <v>79920</v>
      </c>
    </row>
    <row r="274" spans="1:14" hidden="1">
      <c r="A274" s="17" t="s">
        <v>188</v>
      </c>
      <c r="B274" s="16" t="s">
        <v>99</v>
      </c>
      <c r="C274" s="16" t="s">
        <v>123</v>
      </c>
      <c r="D274" s="16" t="s">
        <v>149</v>
      </c>
      <c r="E274" s="16" t="s">
        <v>258</v>
      </c>
      <c r="F274" s="16" t="s">
        <v>134</v>
      </c>
      <c r="G274" s="16"/>
      <c r="H274" s="16" t="s">
        <v>135</v>
      </c>
      <c r="I274" s="19" t="s">
        <v>1</v>
      </c>
      <c r="J274" s="12">
        <f t="shared" si="71"/>
        <v>79920</v>
      </c>
      <c r="K274" s="13"/>
      <c r="L274" s="13">
        <f t="shared" si="48"/>
        <v>79920</v>
      </c>
      <c r="M274" s="13"/>
      <c r="N274" s="13">
        <f t="shared" si="72"/>
        <v>79920</v>
      </c>
    </row>
    <row r="275" spans="1:14" ht="51" hidden="1">
      <c r="A275" s="17" t="s">
        <v>259</v>
      </c>
      <c r="B275" s="16" t="s">
        <v>99</v>
      </c>
      <c r="C275" s="16" t="s">
        <v>123</v>
      </c>
      <c r="D275" s="16" t="s">
        <v>149</v>
      </c>
      <c r="E275" s="16" t="s">
        <v>258</v>
      </c>
      <c r="F275" s="16" t="s">
        <v>134</v>
      </c>
      <c r="G275" s="16" t="s">
        <v>492</v>
      </c>
      <c r="H275" s="16" t="s">
        <v>135</v>
      </c>
      <c r="I275" s="19">
        <v>1140</v>
      </c>
      <c r="J275" s="12">
        <v>79920</v>
      </c>
      <c r="K275" s="13"/>
      <c r="L275" s="13">
        <f t="shared" si="48"/>
        <v>79920</v>
      </c>
      <c r="M275" s="13"/>
      <c r="N275" s="13">
        <f t="shared" si="72"/>
        <v>79920</v>
      </c>
    </row>
    <row r="276" spans="1:14" ht="51">
      <c r="A276" s="36" t="s">
        <v>260</v>
      </c>
      <c r="B276" s="37" t="s">
        <v>99</v>
      </c>
      <c r="C276" s="5" t="s">
        <v>123</v>
      </c>
      <c r="D276" s="5" t="s">
        <v>261</v>
      </c>
      <c r="E276" s="5" t="s">
        <v>1</v>
      </c>
      <c r="F276" s="5" t="s">
        <v>1</v>
      </c>
      <c r="G276" s="5"/>
      <c r="H276" s="5" t="s">
        <v>1</v>
      </c>
      <c r="I276" s="38" t="s">
        <v>1</v>
      </c>
      <c r="J276" s="39">
        <f t="shared" ref="J276:J282" si="73">J277</f>
        <v>27590.400000000001</v>
      </c>
      <c r="K276" s="13"/>
      <c r="L276" s="27">
        <f t="shared" si="48"/>
        <v>27590.400000000001</v>
      </c>
      <c r="M276" s="13"/>
      <c r="N276" s="27">
        <f t="shared" si="72"/>
        <v>27590.400000000001</v>
      </c>
    </row>
    <row r="277" spans="1:14">
      <c r="A277" s="40" t="s">
        <v>105</v>
      </c>
      <c r="B277" s="5" t="s">
        <v>99</v>
      </c>
      <c r="C277" s="5" t="s">
        <v>123</v>
      </c>
      <c r="D277" s="5" t="s">
        <v>261</v>
      </c>
      <c r="E277" s="5" t="s">
        <v>106</v>
      </c>
      <c r="F277" s="5" t="s">
        <v>1</v>
      </c>
      <c r="G277" s="5"/>
      <c r="H277" s="5" t="s">
        <v>1</v>
      </c>
      <c r="I277" s="38" t="s">
        <v>1</v>
      </c>
      <c r="J277" s="39">
        <f t="shared" si="73"/>
        <v>27590.400000000001</v>
      </c>
      <c r="K277" s="13"/>
      <c r="L277" s="27">
        <f t="shared" si="48"/>
        <v>27590.400000000001</v>
      </c>
      <c r="M277" s="13"/>
      <c r="N277" s="27">
        <f t="shared" si="72"/>
        <v>27590.400000000001</v>
      </c>
    </row>
    <row r="278" spans="1:14">
      <c r="A278" s="40" t="s">
        <v>227</v>
      </c>
      <c r="B278" s="5" t="s">
        <v>99</v>
      </c>
      <c r="C278" s="5" t="s">
        <v>123</v>
      </c>
      <c r="D278" s="5" t="s">
        <v>261</v>
      </c>
      <c r="E278" s="5" t="s">
        <v>228</v>
      </c>
      <c r="F278" s="5" t="s">
        <v>1</v>
      </c>
      <c r="G278" s="5"/>
      <c r="H278" s="5" t="s">
        <v>1</v>
      </c>
      <c r="I278" s="38" t="s">
        <v>1</v>
      </c>
      <c r="J278" s="39">
        <f t="shared" si="73"/>
        <v>27590.400000000001</v>
      </c>
      <c r="K278" s="13"/>
      <c r="L278" s="27">
        <f t="shared" si="48"/>
        <v>27590.400000000001</v>
      </c>
      <c r="M278" s="13"/>
      <c r="N278" s="27">
        <f t="shared" si="72"/>
        <v>27590.400000000001</v>
      </c>
    </row>
    <row r="279" spans="1:14" ht="54">
      <c r="A279" s="41" t="s">
        <v>262</v>
      </c>
      <c r="B279" s="42" t="s">
        <v>99</v>
      </c>
      <c r="C279" s="42" t="s">
        <v>123</v>
      </c>
      <c r="D279" s="42" t="s">
        <v>261</v>
      </c>
      <c r="E279" s="42" t="s">
        <v>263</v>
      </c>
      <c r="F279" s="42" t="s">
        <v>1</v>
      </c>
      <c r="G279" s="42"/>
      <c r="H279" s="42" t="s">
        <v>1</v>
      </c>
      <c r="I279" s="43" t="s">
        <v>1</v>
      </c>
      <c r="J279" s="44">
        <f t="shared" si="73"/>
        <v>27590.400000000001</v>
      </c>
      <c r="K279" s="13"/>
      <c r="L279" s="109">
        <f t="shared" si="48"/>
        <v>27590.400000000001</v>
      </c>
      <c r="M279" s="13"/>
      <c r="N279" s="27">
        <f t="shared" si="72"/>
        <v>27590.400000000001</v>
      </c>
    </row>
    <row r="280" spans="1:14" ht="25.5">
      <c r="A280" s="40" t="s">
        <v>129</v>
      </c>
      <c r="B280" s="5" t="s">
        <v>99</v>
      </c>
      <c r="C280" s="5" t="s">
        <v>123</v>
      </c>
      <c r="D280" s="5" t="s">
        <v>261</v>
      </c>
      <c r="E280" s="5" t="s">
        <v>263</v>
      </c>
      <c r="F280" s="5" t="s">
        <v>130</v>
      </c>
      <c r="G280" s="5"/>
      <c r="H280" s="5" t="s">
        <v>1</v>
      </c>
      <c r="I280" s="38" t="s">
        <v>1</v>
      </c>
      <c r="J280" s="39">
        <f t="shared" si="73"/>
        <v>27590.400000000001</v>
      </c>
      <c r="K280" s="13"/>
      <c r="L280" s="27">
        <f t="shared" si="48"/>
        <v>27590.400000000001</v>
      </c>
      <c r="M280" s="13"/>
      <c r="N280" s="27">
        <f t="shared" si="72"/>
        <v>27590.400000000001</v>
      </c>
    </row>
    <row r="281" spans="1:14" ht="38.25" hidden="1">
      <c r="A281" s="40" t="s">
        <v>131</v>
      </c>
      <c r="B281" s="5" t="s">
        <v>99</v>
      </c>
      <c r="C281" s="5" t="s">
        <v>123</v>
      </c>
      <c r="D281" s="5" t="s">
        <v>261</v>
      </c>
      <c r="E281" s="5" t="s">
        <v>263</v>
      </c>
      <c r="F281" s="5" t="s">
        <v>132</v>
      </c>
      <c r="G281" s="5"/>
      <c r="H281" s="5" t="s">
        <v>1</v>
      </c>
      <c r="I281" s="38" t="s">
        <v>1</v>
      </c>
      <c r="J281" s="39">
        <f t="shared" si="73"/>
        <v>27590.400000000001</v>
      </c>
      <c r="K281" s="13"/>
      <c r="L281" s="27">
        <f t="shared" si="48"/>
        <v>27590.400000000001</v>
      </c>
      <c r="M281" s="13"/>
      <c r="N281" s="27">
        <f t="shared" si="72"/>
        <v>27590.400000000001</v>
      </c>
    </row>
    <row r="282" spans="1:14" ht="38.25" hidden="1">
      <c r="A282" s="6" t="s">
        <v>133</v>
      </c>
      <c r="B282" s="5" t="s">
        <v>99</v>
      </c>
      <c r="C282" s="5" t="s">
        <v>123</v>
      </c>
      <c r="D282" s="5" t="s">
        <v>261</v>
      </c>
      <c r="E282" s="5" t="s">
        <v>263</v>
      </c>
      <c r="F282" s="5" t="s">
        <v>134</v>
      </c>
      <c r="G282" s="5"/>
      <c r="H282" s="5" t="s">
        <v>1</v>
      </c>
      <c r="I282" s="38" t="s">
        <v>1</v>
      </c>
      <c r="J282" s="39">
        <f t="shared" si="73"/>
        <v>27590.400000000001</v>
      </c>
      <c r="K282" s="13"/>
      <c r="L282" s="27">
        <f t="shared" si="48"/>
        <v>27590.400000000001</v>
      </c>
      <c r="M282" s="13"/>
      <c r="N282" s="27">
        <f t="shared" si="72"/>
        <v>27590.400000000001</v>
      </c>
    </row>
    <row r="283" spans="1:14" ht="38.25" hidden="1">
      <c r="A283" s="6" t="s">
        <v>133</v>
      </c>
      <c r="B283" s="5" t="s">
        <v>99</v>
      </c>
      <c r="C283" s="5" t="s">
        <v>123</v>
      </c>
      <c r="D283" s="5" t="s">
        <v>261</v>
      </c>
      <c r="E283" s="5" t="s">
        <v>263</v>
      </c>
      <c r="F283" s="5" t="s">
        <v>134</v>
      </c>
      <c r="G283" s="5"/>
      <c r="H283" s="5" t="s">
        <v>1</v>
      </c>
      <c r="I283" s="38"/>
      <c r="J283" s="57">
        <f>J284+J286+J288</f>
        <v>27590.400000000001</v>
      </c>
      <c r="K283" s="13"/>
      <c r="L283" s="13">
        <f t="shared" si="48"/>
        <v>27590.400000000001</v>
      </c>
      <c r="M283" s="13"/>
      <c r="N283" s="13">
        <f t="shared" si="72"/>
        <v>27590.400000000001</v>
      </c>
    </row>
    <row r="284" spans="1:14" hidden="1">
      <c r="A284" s="17" t="s">
        <v>233</v>
      </c>
      <c r="B284" s="16" t="s">
        <v>99</v>
      </c>
      <c r="C284" s="16" t="s">
        <v>123</v>
      </c>
      <c r="D284" s="16" t="s">
        <v>261</v>
      </c>
      <c r="E284" s="16" t="s">
        <v>263</v>
      </c>
      <c r="F284" s="16" t="s">
        <v>134</v>
      </c>
      <c r="G284" s="16"/>
      <c r="H284" s="16" t="s">
        <v>165</v>
      </c>
      <c r="I284" s="38"/>
      <c r="J284" s="57">
        <f>J285</f>
        <v>27590.400000000001</v>
      </c>
      <c r="K284" s="13"/>
      <c r="L284" s="13">
        <f t="shared" si="48"/>
        <v>27590.400000000001</v>
      </c>
      <c r="M284" s="13"/>
      <c r="N284" s="13">
        <f t="shared" si="72"/>
        <v>27590.400000000001</v>
      </c>
    </row>
    <row r="285" spans="1:14" ht="25.5" hidden="1">
      <c r="A285" s="17" t="s">
        <v>234</v>
      </c>
      <c r="B285" s="16" t="s">
        <v>99</v>
      </c>
      <c r="C285" s="16" t="s">
        <v>123</v>
      </c>
      <c r="D285" s="16" t="s">
        <v>261</v>
      </c>
      <c r="E285" s="16" t="s">
        <v>263</v>
      </c>
      <c r="F285" s="16" t="s">
        <v>134</v>
      </c>
      <c r="G285" s="16"/>
      <c r="H285" s="16" t="s">
        <v>165</v>
      </c>
      <c r="I285" s="56">
        <v>1105</v>
      </c>
      <c r="J285" s="57">
        <v>27590.400000000001</v>
      </c>
      <c r="K285" s="13"/>
      <c r="L285" s="13">
        <f t="shared" si="48"/>
        <v>27590.400000000001</v>
      </c>
      <c r="M285" s="13"/>
      <c r="N285" s="13">
        <f t="shared" si="72"/>
        <v>27590.400000000001</v>
      </c>
    </row>
    <row r="286" spans="1:14" hidden="1">
      <c r="A286" s="17" t="s">
        <v>240</v>
      </c>
      <c r="B286" s="16" t="s">
        <v>99</v>
      </c>
      <c r="C286" s="16" t="s">
        <v>123</v>
      </c>
      <c r="D286" s="16" t="s">
        <v>261</v>
      </c>
      <c r="E286" s="16" t="s">
        <v>263</v>
      </c>
      <c r="F286" s="16" t="s">
        <v>134</v>
      </c>
      <c r="G286" s="16"/>
      <c r="H286" s="19">
        <v>227</v>
      </c>
      <c r="I286" s="86"/>
      <c r="J286" s="13">
        <f>J287</f>
        <v>0</v>
      </c>
      <c r="K286" s="13"/>
      <c r="L286" s="13">
        <f t="shared" si="48"/>
        <v>0</v>
      </c>
      <c r="M286" s="13"/>
      <c r="N286" s="13">
        <f t="shared" si="72"/>
        <v>0</v>
      </c>
    </row>
    <row r="287" spans="1:14" hidden="1">
      <c r="A287" s="17" t="s">
        <v>264</v>
      </c>
      <c r="B287" s="16" t="s">
        <v>99</v>
      </c>
      <c r="C287" s="16" t="s">
        <v>123</v>
      </c>
      <c r="D287" s="16" t="s">
        <v>261</v>
      </c>
      <c r="E287" s="16" t="s">
        <v>263</v>
      </c>
      <c r="F287" s="16" t="s">
        <v>134</v>
      </c>
      <c r="G287" s="16"/>
      <c r="H287" s="16">
        <v>227</v>
      </c>
      <c r="I287" s="87">
        <v>1135</v>
      </c>
      <c r="J287" s="88">
        <v>0</v>
      </c>
      <c r="K287" s="13"/>
      <c r="L287" s="13">
        <f t="shared" si="48"/>
        <v>0</v>
      </c>
      <c r="M287" s="13"/>
      <c r="N287" s="13">
        <f t="shared" si="72"/>
        <v>0</v>
      </c>
    </row>
    <row r="288" spans="1:14" hidden="1">
      <c r="A288" s="17" t="s">
        <v>266</v>
      </c>
      <c r="B288" s="16" t="s">
        <v>99</v>
      </c>
      <c r="C288" s="16" t="s">
        <v>123</v>
      </c>
      <c r="D288" s="16" t="s">
        <v>261</v>
      </c>
      <c r="E288" s="16" t="s">
        <v>263</v>
      </c>
      <c r="F288" s="16">
        <v>244</v>
      </c>
      <c r="G288" s="16"/>
      <c r="H288" s="16">
        <v>342</v>
      </c>
      <c r="I288" s="56"/>
      <c r="J288" s="57">
        <f>J289</f>
        <v>0</v>
      </c>
      <c r="K288" s="13"/>
      <c r="L288" s="13">
        <f t="shared" si="48"/>
        <v>0</v>
      </c>
      <c r="M288" s="13"/>
      <c r="N288" s="13">
        <f t="shared" si="72"/>
        <v>0</v>
      </c>
    </row>
    <row r="289" spans="1:14" hidden="1">
      <c r="A289" s="17" t="s">
        <v>267</v>
      </c>
      <c r="B289" s="16" t="s">
        <v>99</v>
      </c>
      <c r="C289" s="16" t="s">
        <v>123</v>
      </c>
      <c r="D289" s="16" t="s">
        <v>261</v>
      </c>
      <c r="E289" s="16" t="s">
        <v>263</v>
      </c>
      <c r="F289" s="16">
        <v>244</v>
      </c>
      <c r="G289" s="16"/>
      <c r="H289" s="16">
        <v>342</v>
      </c>
      <c r="I289" s="56">
        <v>1120</v>
      </c>
      <c r="J289" s="57">
        <v>0</v>
      </c>
      <c r="K289" s="13"/>
      <c r="L289" s="13">
        <f t="shared" si="48"/>
        <v>0</v>
      </c>
      <c r="M289" s="13"/>
      <c r="N289" s="13">
        <f t="shared" si="72"/>
        <v>0</v>
      </c>
    </row>
    <row r="290" spans="1:14" s="60" customFormat="1" hidden="1">
      <c r="A290" s="50" t="s">
        <v>665</v>
      </c>
      <c r="B290" s="51"/>
      <c r="C290" s="51"/>
      <c r="D290" s="51"/>
      <c r="E290" s="51"/>
      <c r="F290" s="51"/>
      <c r="G290" s="51"/>
      <c r="H290" s="51"/>
      <c r="I290" s="58"/>
      <c r="J290" s="59"/>
      <c r="K290" s="108"/>
      <c r="L290" s="108">
        <v>27590.400000000001</v>
      </c>
      <c r="M290" s="108"/>
      <c r="N290" s="108">
        <v>27590.400000000001</v>
      </c>
    </row>
    <row r="291" spans="1:14">
      <c r="A291" s="36" t="s">
        <v>268</v>
      </c>
      <c r="B291" s="37" t="s">
        <v>99</v>
      </c>
      <c r="C291" s="5" t="s">
        <v>123</v>
      </c>
      <c r="D291" s="5">
        <v>14</v>
      </c>
      <c r="E291" s="5" t="s">
        <v>1</v>
      </c>
      <c r="F291" s="5" t="s">
        <v>1</v>
      </c>
      <c r="G291" s="5"/>
      <c r="H291" s="5" t="s">
        <v>1</v>
      </c>
      <c r="I291" s="38" t="s">
        <v>1</v>
      </c>
      <c r="J291" s="39">
        <f>J292</f>
        <v>66023.320000000007</v>
      </c>
      <c r="K291" s="13"/>
      <c r="L291" s="27">
        <f>L292</f>
        <v>66023.320000000007</v>
      </c>
      <c r="M291" s="27">
        <f t="shared" ref="M291:N293" si="74">M292</f>
        <v>-3824.31</v>
      </c>
      <c r="N291" s="27">
        <f t="shared" si="74"/>
        <v>62199.01</v>
      </c>
    </row>
    <row r="292" spans="1:14" ht="38.25">
      <c r="A292" s="40" t="s">
        <v>269</v>
      </c>
      <c r="B292" s="5" t="s">
        <v>99</v>
      </c>
      <c r="C292" s="5" t="s">
        <v>123</v>
      </c>
      <c r="D292" s="5">
        <v>14</v>
      </c>
      <c r="E292" s="5" t="s">
        <v>270</v>
      </c>
      <c r="F292" s="5" t="s">
        <v>1</v>
      </c>
      <c r="G292" s="5"/>
      <c r="H292" s="5" t="s">
        <v>1</v>
      </c>
      <c r="I292" s="38" t="s">
        <v>1</v>
      </c>
      <c r="J292" s="39">
        <f>J293</f>
        <v>66023.320000000007</v>
      </c>
      <c r="K292" s="13"/>
      <c r="L292" s="27">
        <f>L293</f>
        <v>66023.320000000007</v>
      </c>
      <c r="M292" s="27">
        <f t="shared" si="74"/>
        <v>-3824.31</v>
      </c>
      <c r="N292" s="27">
        <f t="shared" si="74"/>
        <v>62199.01</v>
      </c>
    </row>
    <row r="293" spans="1:14" ht="54">
      <c r="A293" s="41" t="s">
        <v>271</v>
      </c>
      <c r="B293" s="42" t="s">
        <v>99</v>
      </c>
      <c r="C293" s="42" t="s">
        <v>123</v>
      </c>
      <c r="D293" s="42">
        <v>14</v>
      </c>
      <c r="E293" s="42" t="s">
        <v>272</v>
      </c>
      <c r="F293" s="42" t="s">
        <v>1</v>
      </c>
      <c r="G293" s="42"/>
      <c r="H293" s="42" t="s">
        <v>1</v>
      </c>
      <c r="I293" s="43" t="s">
        <v>1</v>
      </c>
      <c r="J293" s="44">
        <f>J294</f>
        <v>66023.320000000007</v>
      </c>
      <c r="K293" s="13"/>
      <c r="L293" s="109">
        <f>L294</f>
        <v>66023.320000000007</v>
      </c>
      <c r="M293" s="109">
        <f t="shared" si="74"/>
        <v>-3824.31</v>
      </c>
      <c r="N293" s="109">
        <f t="shared" si="74"/>
        <v>62199.01</v>
      </c>
    </row>
    <row r="294" spans="1:14" ht="25.5">
      <c r="A294" s="40" t="s">
        <v>273</v>
      </c>
      <c r="B294" s="42" t="s">
        <v>99</v>
      </c>
      <c r="C294" s="42" t="s">
        <v>123</v>
      </c>
      <c r="D294" s="42">
        <v>14</v>
      </c>
      <c r="E294" s="5" t="s">
        <v>274</v>
      </c>
      <c r="F294" s="5"/>
      <c r="G294" s="5"/>
      <c r="H294" s="5"/>
      <c r="I294" s="38"/>
      <c r="J294" s="39">
        <f>J295+J305</f>
        <v>66023.320000000007</v>
      </c>
      <c r="K294" s="13"/>
      <c r="L294" s="27">
        <f>L295+L305</f>
        <v>66023.320000000007</v>
      </c>
      <c r="M294" s="27">
        <f t="shared" ref="M294:N294" si="75">M295+M305</f>
        <v>-3824.31</v>
      </c>
      <c r="N294" s="27">
        <f t="shared" si="75"/>
        <v>62199.01</v>
      </c>
    </row>
    <row r="295" spans="1:14" ht="25.5">
      <c r="A295" s="40" t="s">
        <v>129</v>
      </c>
      <c r="B295" s="5" t="s">
        <v>99</v>
      </c>
      <c r="C295" s="5" t="s">
        <v>123</v>
      </c>
      <c r="D295" s="5">
        <v>14</v>
      </c>
      <c r="E295" s="5" t="s">
        <v>274</v>
      </c>
      <c r="F295" s="5" t="s">
        <v>130</v>
      </c>
      <c r="G295" s="5"/>
      <c r="H295" s="5" t="s">
        <v>1</v>
      </c>
      <c r="I295" s="38" t="s">
        <v>1</v>
      </c>
      <c r="J295" s="39">
        <f>J296</f>
        <v>6023.32</v>
      </c>
      <c r="K295" s="13"/>
      <c r="L295" s="27">
        <f>L296</f>
        <v>6023.32</v>
      </c>
      <c r="M295" s="27">
        <f t="shared" ref="M295:N296" si="76">M296</f>
        <v>-3824.31</v>
      </c>
      <c r="N295" s="27">
        <f t="shared" si="76"/>
        <v>2199.0100000000002</v>
      </c>
    </row>
    <row r="296" spans="1:14" ht="38.25" hidden="1">
      <c r="A296" s="40" t="s">
        <v>131</v>
      </c>
      <c r="B296" s="5" t="s">
        <v>99</v>
      </c>
      <c r="C296" s="5" t="s">
        <v>123</v>
      </c>
      <c r="D296" s="5">
        <v>14</v>
      </c>
      <c r="E296" s="5" t="s">
        <v>274</v>
      </c>
      <c r="F296" s="5" t="s">
        <v>132</v>
      </c>
      <c r="G296" s="5"/>
      <c r="H296" s="5" t="s">
        <v>1</v>
      </c>
      <c r="I296" s="38" t="s">
        <v>1</v>
      </c>
      <c r="J296" s="39">
        <f>J297</f>
        <v>6023.32</v>
      </c>
      <c r="K296" s="13"/>
      <c r="L296" s="27">
        <f>L297</f>
        <v>6023.32</v>
      </c>
      <c r="M296" s="27">
        <f t="shared" si="76"/>
        <v>-3824.31</v>
      </c>
      <c r="N296" s="27">
        <f t="shared" si="76"/>
        <v>2199.0100000000002</v>
      </c>
    </row>
    <row r="297" spans="1:14" ht="38.25" hidden="1">
      <c r="A297" s="6" t="s">
        <v>133</v>
      </c>
      <c r="B297" s="5" t="s">
        <v>99</v>
      </c>
      <c r="C297" s="5" t="s">
        <v>123</v>
      </c>
      <c r="D297" s="5">
        <v>14</v>
      </c>
      <c r="E297" s="5" t="s">
        <v>274</v>
      </c>
      <c r="F297" s="5" t="s">
        <v>134</v>
      </c>
      <c r="G297" s="5"/>
      <c r="H297" s="5" t="s">
        <v>1</v>
      </c>
      <c r="I297" s="38" t="s">
        <v>1</v>
      </c>
      <c r="J297" s="39">
        <f>J298+J301</f>
        <v>6023.32</v>
      </c>
      <c r="K297" s="13"/>
      <c r="L297" s="27">
        <f>L301</f>
        <v>6023.32</v>
      </c>
      <c r="M297" s="27">
        <f t="shared" ref="M297:N297" si="77">M301</f>
        <v>-3824.31</v>
      </c>
      <c r="N297" s="27">
        <f t="shared" si="77"/>
        <v>2199.0100000000002</v>
      </c>
    </row>
    <row r="298" spans="1:14" hidden="1">
      <c r="A298" s="17" t="s">
        <v>240</v>
      </c>
      <c r="B298" s="16" t="s">
        <v>99</v>
      </c>
      <c r="C298" s="16" t="s">
        <v>123</v>
      </c>
      <c r="D298" s="16">
        <v>14</v>
      </c>
      <c r="E298" s="61" t="s">
        <v>274</v>
      </c>
      <c r="F298" s="16" t="s">
        <v>134</v>
      </c>
      <c r="G298" s="16"/>
      <c r="H298" s="16">
        <v>227</v>
      </c>
      <c r="I298" s="19" t="s">
        <v>1</v>
      </c>
      <c r="J298" s="12">
        <f>J299</f>
        <v>0</v>
      </c>
      <c r="K298" s="13"/>
      <c r="L298" s="13">
        <f t="shared" ref="L298:N372" si="78">J298+K298</f>
        <v>0</v>
      </c>
      <c r="M298" s="13">
        <f t="shared" si="78"/>
        <v>0</v>
      </c>
      <c r="N298" s="13">
        <f t="shared" si="78"/>
        <v>0</v>
      </c>
    </row>
    <row r="299" spans="1:14" hidden="1">
      <c r="A299" s="17" t="s">
        <v>275</v>
      </c>
      <c r="B299" s="16" t="s">
        <v>99</v>
      </c>
      <c r="C299" s="16" t="s">
        <v>123</v>
      </c>
      <c r="D299" s="16">
        <v>14</v>
      </c>
      <c r="E299" s="61" t="s">
        <v>274</v>
      </c>
      <c r="F299" s="16" t="s">
        <v>134</v>
      </c>
      <c r="G299" s="16"/>
      <c r="H299" s="16">
        <v>227</v>
      </c>
      <c r="I299" s="19" t="s">
        <v>276</v>
      </c>
      <c r="J299" s="12">
        <f>J300</f>
        <v>0</v>
      </c>
      <c r="K299" s="13"/>
      <c r="L299" s="13">
        <f t="shared" si="78"/>
        <v>0</v>
      </c>
      <c r="M299" s="13">
        <f t="shared" si="78"/>
        <v>0</v>
      </c>
      <c r="N299" s="13">
        <f t="shared" si="78"/>
        <v>0</v>
      </c>
    </row>
    <row r="300" spans="1:14" s="60" customFormat="1" hidden="1">
      <c r="A300" s="50" t="s">
        <v>265</v>
      </c>
      <c r="B300" s="51"/>
      <c r="C300" s="51"/>
      <c r="D300" s="51"/>
      <c r="E300" s="62"/>
      <c r="F300" s="51"/>
      <c r="G300" s="51"/>
      <c r="H300" s="51"/>
      <c r="I300" s="52"/>
      <c r="J300" s="53"/>
      <c r="K300" s="108"/>
      <c r="L300" s="13">
        <f t="shared" si="78"/>
        <v>0</v>
      </c>
      <c r="M300" s="13">
        <f t="shared" si="78"/>
        <v>0</v>
      </c>
      <c r="N300" s="13">
        <f t="shared" si="78"/>
        <v>0</v>
      </c>
    </row>
    <row r="301" spans="1:14" hidden="1">
      <c r="A301" s="17" t="s">
        <v>242</v>
      </c>
      <c r="B301" s="16" t="s">
        <v>99</v>
      </c>
      <c r="C301" s="16" t="s">
        <v>123</v>
      </c>
      <c r="D301" s="16">
        <v>14</v>
      </c>
      <c r="E301" s="61" t="s">
        <v>274</v>
      </c>
      <c r="F301" s="16" t="s">
        <v>134</v>
      </c>
      <c r="G301" s="16"/>
      <c r="H301" s="16">
        <v>340</v>
      </c>
      <c r="I301" s="19" t="s">
        <v>1</v>
      </c>
      <c r="J301" s="12">
        <f>J302</f>
        <v>6023.32</v>
      </c>
      <c r="K301" s="13"/>
      <c r="L301" s="13">
        <f>L302</f>
        <v>6023.32</v>
      </c>
      <c r="M301" s="13">
        <f t="shared" ref="M301:N301" si="79">M302</f>
        <v>-3824.31</v>
      </c>
      <c r="N301" s="13">
        <f t="shared" si="79"/>
        <v>2199.0100000000002</v>
      </c>
    </row>
    <row r="302" spans="1:14" ht="25.5" hidden="1">
      <c r="A302" s="17" t="s">
        <v>173</v>
      </c>
      <c r="B302" s="16" t="s">
        <v>99</v>
      </c>
      <c r="C302" s="16" t="s">
        <v>123</v>
      </c>
      <c r="D302" s="16">
        <v>14</v>
      </c>
      <c r="E302" s="61" t="s">
        <v>274</v>
      </c>
      <c r="F302" s="16" t="s">
        <v>134</v>
      </c>
      <c r="G302" s="16"/>
      <c r="H302" s="16">
        <v>346</v>
      </c>
      <c r="I302" s="19">
        <v>1123</v>
      </c>
      <c r="J302" s="12">
        <v>6023.32</v>
      </c>
      <c r="K302" s="13"/>
      <c r="L302" s="13">
        <f>SUM(L303:L304)</f>
        <v>6023.32</v>
      </c>
      <c r="M302" s="13">
        <f t="shared" ref="M302:N302" si="80">SUM(M303:M304)</f>
        <v>-3824.31</v>
      </c>
      <c r="N302" s="13">
        <f t="shared" si="80"/>
        <v>2199.0100000000002</v>
      </c>
    </row>
    <row r="303" spans="1:14" hidden="1">
      <c r="A303" s="50" t="s">
        <v>666</v>
      </c>
      <c r="B303" s="16"/>
      <c r="C303" s="16"/>
      <c r="D303" s="16"/>
      <c r="E303" s="61"/>
      <c r="F303" s="16"/>
      <c r="G303" s="16"/>
      <c r="H303" s="16"/>
      <c r="I303" s="19"/>
      <c r="J303" s="12"/>
      <c r="K303" s="13"/>
      <c r="L303" s="53">
        <v>2199.0100000000002</v>
      </c>
      <c r="M303" s="13"/>
      <c r="N303" s="53">
        <v>2199.0100000000002</v>
      </c>
    </row>
    <row r="304" spans="1:14" hidden="1">
      <c r="A304" s="50" t="s">
        <v>644</v>
      </c>
      <c r="B304" s="16"/>
      <c r="C304" s="16"/>
      <c r="D304" s="16"/>
      <c r="E304" s="61"/>
      <c r="F304" s="16"/>
      <c r="G304" s="16"/>
      <c r="H304" s="16"/>
      <c r="I304" s="19"/>
      <c r="J304" s="12"/>
      <c r="K304" s="13"/>
      <c r="L304" s="53">
        <v>3824.31</v>
      </c>
      <c r="M304" s="13">
        <v>-3824.31</v>
      </c>
      <c r="N304" s="53">
        <f>L304+M304</f>
        <v>0</v>
      </c>
    </row>
    <row r="305" spans="1:14" ht="25.5">
      <c r="A305" s="81" t="s">
        <v>140</v>
      </c>
      <c r="B305" s="46" t="s">
        <v>99</v>
      </c>
      <c r="C305" s="46" t="s">
        <v>123</v>
      </c>
      <c r="D305" s="46">
        <v>14</v>
      </c>
      <c r="E305" s="5" t="s">
        <v>274</v>
      </c>
      <c r="F305" s="63" t="s">
        <v>141</v>
      </c>
      <c r="G305" s="63"/>
      <c r="H305" s="16"/>
      <c r="I305" s="19"/>
      <c r="J305" s="26">
        <f>J306</f>
        <v>60000</v>
      </c>
      <c r="K305" s="13"/>
      <c r="L305" s="27">
        <f t="shared" si="78"/>
        <v>60000</v>
      </c>
      <c r="M305" s="27"/>
      <c r="N305" s="27">
        <f t="shared" si="72"/>
        <v>60000</v>
      </c>
    </row>
    <row r="306" spans="1:14" hidden="1">
      <c r="A306" s="64" t="s">
        <v>142</v>
      </c>
      <c r="B306" s="46" t="s">
        <v>99</v>
      </c>
      <c r="C306" s="46" t="s">
        <v>123</v>
      </c>
      <c r="D306" s="46">
        <v>14</v>
      </c>
      <c r="E306" s="5" t="s">
        <v>274</v>
      </c>
      <c r="F306" s="63" t="s">
        <v>143</v>
      </c>
      <c r="G306" s="63"/>
      <c r="H306" s="16"/>
      <c r="I306" s="19"/>
      <c r="J306" s="26">
        <f>J307</f>
        <v>60000</v>
      </c>
      <c r="K306" s="13"/>
      <c r="L306" s="27">
        <f t="shared" si="78"/>
        <v>60000</v>
      </c>
      <c r="M306" s="27"/>
      <c r="N306" s="27">
        <f t="shared" si="72"/>
        <v>60000</v>
      </c>
    </row>
    <row r="307" spans="1:14" ht="25.5" hidden="1">
      <c r="A307" s="17" t="s">
        <v>146</v>
      </c>
      <c r="B307" s="16" t="s">
        <v>99</v>
      </c>
      <c r="C307" s="16" t="s">
        <v>123</v>
      </c>
      <c r="D307" s="16">
        <v>14</v>
      </c>
      <c r="E307" s="61" t="s">
        <v>274</v>
      </c>
      <c r="F307" s="16">
        <v>350</v>
      </c>
      <c r="G307" s="16"/>
      <c r="H307" s="16">
        <v>296</v>
      </c>
      <c r="I307" s="19"/>
      <c r="J307" s="12">
        <f>J308</f>
        <v>60000</v>
      </c>
      <c r="K307" s="13"/>
      <c r="L307" s="13">
        <f t="shared" si="78"/>
        <v>60000</v>
      </c>
      <c r="M307" s="13"/>
      <c r="N307" s="13">
        <f t="shared" si="72"/>
        <v>60000</v>
      </c>
    </row>
    <row r="308" spans="1:14" ht="25.5" hidden="1">
      <c r="A308" s="66" t="s">
        <v>146</v>
      </c>
      <c r="B308" s="16" t="s">
        <v>99</v>
      </c>
      <c r="C308" s="16" t="s">
        <v>123</v>
      </c>
      <c r="D308" s="16">
        <v>14</v>
      </c>
      <c r="E308" s="61" t="s">
        <v>274</v>
      </c>
      <c r="F308" s="16">
        <v>350</v>
      </c>
      <c r="G308" s="16"/>
      <c r="H308" s="16">
        <v>296</v>
      </c>
      <c r="I308" s="19">
        <v>1146</v>
      </c>
      <c r="J308" s="12">
        <v>60000</v>
      </c>
      <c r="K308" s="13"/>
      <c r="L308" s="13">
        <f t="shared" si="78"/>
        <v>60000</v>
      </c>
      <c r="M308" s="13"/>
      <c r="N308" s="13">
        <f t="shared" si="72"/>
        <v>60000</v>
      </c>
    </row>
    <row r="309" spans="1:14">
      <c r="A309" s="36" t="s">
        <v>277</v>
      </c>
      <c r="B309" s="37" t="s">
        <v>99</v>
      </c>
      <c r="C309" s="5" t="s">
        <v>149</v>
      </c>
      <c r="D309" s="5" t="s">
        <v>1</v>
      </c>
      <c r="E309" s="5" t="s">
        <v>1</v>
      </c>
      <c r="F309" s="5" t="s">
        <v>1</v>
      </c>
      <c r="G309" s="5"/>
      <c r="H309" s="5" t="s">
        <v>1</v>
      </c>
      <c r="I309" s="38" t="s">
        <v>1</v>
      </c>
      <c r="J309" s="39" t="e">
        <f>J310+J333+J358+J325</f>
        <v>#REF!</v>
      </c>
      <c r="K309" s="39" t="e">
        <f>K310+K333+K358+K325</f>
        <v>#REF!</v>
      </c>
      <c r="L309" s="39">
        <f>L310+L333+L358+L325</f>
        <v>14079460.170000002</v>
      </c>
      <c r="M309" s="39">
        <f t="shared" ref="M309:N309" si="81">M310+M333+M358+M325</f>
        <v>867430.8</v>
      </c>
      <c r="N309" s="39">
        <f t="shared" si="81"/>
        <v>14946890.970000001</v>
      </c>
    </row>
    <row r="310" spans="1:14">
      <c r="A310" s="36" t="s">
        <v>278</v>
      </c>
      <c r="B310" s="37">
        <v>803</v>
      </c>
      <c r="C310" s="73" t="s">
        <v>149</v>
      </c>
      <c r="D310" s="73" t="s">
        <v>279</v>
      </c>
      <c r="E310" s="5"/>
      <c r="F310" s="5"/>
      <c r="G310" s="5"/>
      <c r="H310" s="5"/>
      <c r="I310" s="38"/>
      <c r="J310" s="39">
        <f>J311</f>
        <v>215157.9</v>
      </c>
      <c r="K310" s="13"/>
      <c r="L310" s="27">
        <f t="shared" si="78"/>
        <v>215157.9</v>
      </c>
      <c r="M310" s="13"/>
      <c r="N310" s="27">
        <f t="shared" si="72"/>
        <v>215157.9</v>
      </c>
    </row>
    <row r="311" spans="1:14">
      <c r="A311" s="89" t="s">
        <v>105</v>
      </c>
      <c r="B311" s="37">
        <v>803</v>
      </c>
      <c r="C311" s="73" t="s">
        <v>149</v>
      </c>
      <c r="D311" s="73" t="s">
        <v>279</v>
      </c>
      <c r="E311" s="5" t="s">
        <v>106</v>
      </c>
      <c r="F311" s="5"/>
      <c r="G311" s="5"/>
      <c r="H311" s="5"/>
      <c r="I311" s="38"/>
      <c r="J311" s="39">
        <f>J312</f>
        <v>215157.9</v>
      </c>
      <c r="K311" s="13"/>
      <c r="L311" s="27">
        <f t="shared" si="78"/>
        <v>215157.9</v>
      </c>
      <c r="M311" s="13"/>
      <c r="N311" s="27">
        <f t="shared" si="72"/>
        <v>215157.9</v>
      </c>
    </row>
    <row r="312" spans="1:14">
      <c r="A312" s="90" t="s">
        <v>227</v>
      </c>
      <c r="B312" s="37">
        <v>803</v>
      </c>
      <c r="C312" s="73" t="s">
        <v>149</v>
      </c>
      <c r="D312" s="73" t="s">
        <v>279</v>
      </c>
      <c r="E312" s="5" t="s">
        <v>228</v>
      </c>
      <c r="F312" s="5"/>
      <c r="G312" s="5"/>
      <c r="H312" s="5"/>
      <c r="I312" s="38"/>
      <c r="J312" s="39">
        <f>J313+J319</f>
        <v>215157.9</v>
      </c>
      <c r="K312" s="13"/>
      <c r="L312" s="27">
        <f t="shared" si="78"/>
        <v>215157.9</v>
      </c>
      <c r="M312" s="13"/>
      <c r="N312" s="27">
        <f t="shared" si="72"/>
        <v>215157.9</v>
      </c>
    </row>
    <row r="313" spans="1:14" ht="81">
      <c r="A313" s="91" t="s">
        <v>280</v>
      </c>
      <c r="B313" s="71">
        <v>803</v>
      </c>
      <c r="C313" s="72" t="s">
        <v>149</v>
      </c>
      <c r="D313" s="72" t="s">
        <v>279</v>
      </c>
      <c r="E313" s="42" t="s">
        <v>281</v>
      </c>
      <c r="F313" s="42"/>
      <c r="G313" s="42"/>
      <c r="H313" s="42"/>
      <c r="I313" s="43"/>
      <c r="J313" s="44">
        <f t="shared" ref="J313:J317" si="82">J314</f>
        <v>76800</v>
      </c>
      <c r="K313" s="13"/>
      <c r="L313" s="109">
        <f t="shared" si="78"/>
        <v>76800</v>
      </c>
      <c r="M313" s="13"/>
      <c r="N313" s="27">
        <f t="shared" si="72"/>
        <v>76800</v>
      </c>
    </row>
    <row r="314" spans="1:14" ht="25.5">
      <c r="A314" s="40" t="s">
        <v>129</v>
      </c>
      <c r="B314" s="37">
        <v>803</v>
      </c>
      <c r="C314" s="73" t="s">
        <v>149</v>
      </c>
      <c r="D314" s="73" t="s">
        <v>279</v>
      </c>
      <c r="E314" s="5" t="s">
        <v>281</v>
      </c>
      <c r="F314" s="5">
        <v>200</v>
      </c>
      <c r="G314" s="5"/>
      <c r="H314" s="5"/>
      <c r="I314" s="38"/>
      <c r="J314" s="39">
        <f t="shared" si="82"/>
        <v>76800</v>
      </c>
      <c r="K314" s="13"/>
      <c r="L314" s="27">
        <f t="shared" si="78"/>
        <v>76800</v>
      </c>
      <c r="M314" s="13"/>
      <c r="N314" s="27">
        <f t="shared" si="72"/>
        <v>76800</v>
      </c>
    </row>
    <row r="315" spans="1:14" ht="38.25" hidden="1">
      <c r="A315" s="40" t="s">
        <v>131</v>
      </c>
      <c r="B315" s="37">
        <v>803</v>
      </c>
      <c r="C315" s="73" t="s">
        <v>149</v>
      </c>
      <c r="D315" s="73" t="s">
        <v>279</v>
      </c>
      <c r="E315" s="5" t="s">
        <v>281</v>
      </c>
      <c r="F315" s="5">
        <v>240</v>
      </c>
      <c r="G315" s="5"/>
      <c r="H315" s="5"/>
      <c r="I315" s="38"/>
      <c r="J315" s="39">
        <f t="shared" si="82"/>
        <v>76800</v>
      </c>
      <c r="K315" s="13"/>
      <c r="L315" s="27">
        <f t="shared" si="78"/>
        <v>76800</v>
      </c>
      <c r="M315" s="13"/>
      <c r="N315" s="27">
        <f t="shared" si="72"/>
        <v>76800</v>
      </c>
    </row>
    <row r="316" spans="1:14" ht="38.25" hidden="1">
      <c r="A316" s="6" t="s">
        <v>133</v>
      </c>
      <c r="B316" s="37">
        <v>803</v>
      </c>
      <c r="C316" s="73" t="s">
        <v>149</v>
      </c>
      <c r="D316" s="73" t="s">
        <v>279</v>
      </c>
      <c r="E316" s="5" t="s">
        <v>281</v>
      </c>
      <c r="F316" s="5">
        <v>244</v>
      </c>
      <c r="G316" s="5"/>
      <c r="H316" s="5"/>
      <c r="I316" s="38"/>
      <c r="J316" s="39">
        <f t="shared" si="82"/>
        <v>76800</v>
      </c>
      <c r="K316" s="13"/>
      <c r="L316" s="27">
        <f t="shared" si="78"/>
        <v>76800</v>
      </c>
      <c r="M316" s="13"/>
      <c r="N316" s="27">
        <f t="shared" si="72"/>
        <v>76800</v>
      </c>
    </row>
    <row r="317" spans="1:14" hidden="1">
      <c r="A317" s="17" t="s">
        <v>188</v>
      </c>
      <c r="B317" s="74">
        <v>803</v>
      </c>
      <c r="C317" s="75" t="s">
        <v>149</v>
      </c>
      <c r="D317" s="75" t="s">
        <v>279</v>
      </c>
      <c r="E317" s="61" t="s">
        <v>281</v>
      </c>
      <c r="F317" s="61">
        <v>244</v>
      </c>
      <c r="G317" s="61"/>
      <c r="H317" s="61">
        <v>226</v>
      </c>
      <c r="I317" s="56"/>
      <c r="J317" s="57">
        <f t="shared" si="82"/>
        <v>76800</v>
      </c>
      <c r="K317" s="13"/>
      <c r="L317" s="13">
        <f t="shared" si="78"/>
        <v>76800</v>
      </c>
      <c r="M317" s="13"/>
      <c r="N317" s="13">
        <f t="shared" si="72"/>
        <v>76800</v>
      </c>
    </row>
    <row r="318" spans="1:14" hidden="1">
      <c r="A318" s="17" t="s">
        <v>282</v>
      </c>
      <c r="B318" s="74">
        <v>803</v>
      </c>
      <c r="C318" s="75" t="s">
        <v>149</v>
      </c>
      <c r="D318" s="75" t="s">
        <v>279</v>
      </c>
      <c r="E318" s="61" t="s">
        <v>281</v>
      </c>
      <c r="F318" s="61">
        <v>244</v>
      </c>
      <c r="G318" s="61"/>
      <c r="H318" s="61">
        <v>226</v>
      </c>
      <c r="I318" s="56">
        <v>1140</v>
      </c>
      <c r="J318" s="57">
        <v>76800</v>
      </c>
      <c r="K318" s="13"/>
      <c r="L318" s="13">
        <f t="shared" si="78"/>
        <v>76800</v>
      </c>
      <c r="M318" s="13"/>
      <c r="N318" s="13">
        <f t="shared" si="72"/>
        <v>76800</v>
      </c>
    </row>
    <row r="319" spans="1:14">
      <c r="A319" s="70" t="s">
        <v>283</v>
      </c>
      <c r="B319" s="71">
        <v>803</v>
      </c>
      <c r="C319" s="72" t="s">
        <v>149</v>
      </c>
      <c r="D319" s="72" t="s">
        <v>279</v>
      </c>
      <c r="E319" s="42" t="s">
        <v>284</v>
      </c>
      <c r="F319" s="42"/>
      <c r="G319" s="42"/>
      <c r="H319" s="42"/>
      <c r="I319" s="56"/>
      <c r="J319" s="44">
        <f>J320</f>
        <v>138357.9</v>
      </c>
      <c r="K319" s="13"/>
      <c r="L319" s="109">
        <f t="shared" si="78"/>
        <v>138357.9</v>
      </c>
      <c r="M319" s="13"/>
      <c r="N319" s="27">
        <f t="shared" si="72"/>
        <v>138357.9</v>
      </c>
    </row>
    <row r="320" spans="1:14" ht="25.5">
      <c r="A320" s="40" t="s">
        <v>129</v>
      </c>
      <c r="B320" s="37">
        <v>803</v>
      </c>
      <c r="C320" s="73" t="s">
        <v>149</v>
      </c>
      <c r="D320" s="73" t="s">
        <v>279</v>
      </c>
      <c r="E320" s="5" t="s">
        <v>284</v>
      </c>
      <c r="F320" s="5">
        <v>200</v>
      </c>
      <c r="G320" s="5"/>
      <c r="H320" s="5"/>
      <c r="I320" s="56"/>
      <c r="J320" s="39">
        <f>J321</f>
        <v>138357.9</v>
      </c>
      <c r="K320" s="13"/>
      <c r="L320" s="27">
        <f t="shared" si="78"/>
        <v>138357.9</v>
      </c>
      <c r="M320" s="13"/>
      <c r="N320" s="27">
        <f t="shared" si="72"/>
        <v>138357.9</v>
      </c>
    </row>
    <row r="321" spans="1:14" ht="38.25" hidden="1">
      <c r="A321" s="40" t="s">
        <v>131</v>
      </c>
      <c r="B321" s="37">
        <v>803</v>
      </c>
      <c r="C321" s="73" t="s">
        <v>149</v>
      </c>
      <c r="D321" s="73" t="s">
        <v>279</v>
      </c>
      <c r="E321" s="5" t="s">
        <v>284</v>
      </c>
      <c r="F321" s="5">
        <v>240</v>
      </c>
      <c r="G321" s="5"/>
      <c r="H321" s="5"/>
      <c r="I321" s="56"/>
      <c r="J321" s="39">
        <f>J322</f>
        <v>138357.9</v>
      </c>
      <c r="K321" s="13"/>
      <c r="L321" s="27">
        <f t="shared" si="78"/>
        <v>138357.9</v>
      </c>
      <c r="M321" s="13"/>
      <c r="N321" s="27">
        <f t="shared" si="72"/>
        <v>138357.9</v>
      </c>
    </row>
    <row r="322" spans="1:14" ht="38.25" hidden="1">
      <c r="A322" s="6" t="s">
        <v>133</v>
      </c>
      <c r="B322" s="37">
        <v>803</v>
      </c>
      <c r="C322" s="73" t="s">
        <v>149</v>
      </c>
      <c r="D322" s="73" t="s">
        <v>279</v>
      </c>
      <c r="E322" s="5" t="s">
        <v>284</v>
      </c>
      <c r="F322" s="5">
        <v>244</v>
      </c>
      <c r="G322" s="5"/>
      <c r="H322" s="5"/>
      <c r="I322" s="56"/>
      <c r="J322" s="39">
        <f>J323</f>
        <v>138357.9</v>
      </c>
      <c r="K322" s="13"/>
      <c r="L322" s="27">
        <f t="shared" si="78"/>
        <v>138357.9</v>
      </c>
      <c r="M322" s="13"/>
      <c r="N322" s="27">
        <f t="shared" si="72"/>
        <v>138357.9</v>
      </c>
    </row>
    <row r="323" spans="1:14" hidden="1">
      <c r="A323" s="17" t="s">
        <v>188</v>
      </c>
      <c r="B323" s="74">
        <v>803</v>
      </c>
      <c r="C323" s="75" t="s">
        <v>149</v>
      </c>
      <c r="D323" s="75" t="s">
        <v>279</v>
      </c>
      <c r="E323" s="61" t="s">
        <v>284</v>
      </c>
      <c r="F323" s="61">
        <v>244</v>
      </c>
      <c r="G323" s="61"/>
      <c r="H323" s="61">
        <v>226</v>
      </c>
      <c r="I323" s="56"/>
      <c r="J323" s="57">
        <f>J324</f>
        <v>138357.9</v>
      </c>
      <c r="K323" s="13"/>
      <c r="L323" s="13">
        <f t="shared" si="78"/>
        <v>138357.9</v>
      </c>
      <c r="M323" s="13"/>
      <c r="N323" s="13">
        <f t="shared" si="72"/>
        <v>138357.9</v>
      </c>
    </row>
    <row r="324" spans="1:14" hidden="1">
      <c r="A324" s="17" t="s">
        <v>282</v>
      </c>
      <c r="B324" s="74">
        <v>803</v>
      </c>
      <c r="C324" s="75" t="s">
        <v>149</v>
      </c>
      <c r="D324" s="75" t="s">
        <v>279</v>
      </c>
      <c r="E324" s="61" t="s">
        <v>284</v>
      </c>
      <c r="F324" s="61">
        <v>244</v>
      </c>
      <c r="G324" s="61"/>
      <c r="H324" s="61">
        <v>226</v>
      </c>
      <c r="I324" s="56">
        <v>1140</v>
      </c>
      <c r="J324" s="57">
        <v>138357.9</v>
      </c>
      <c r="K324" s="13"/>
      <c r="L324" s="13">
        <f t="shared" si="78"/>
        <v>138357.9</v>
      </c>
      <c r="M324" s="13"/>
      <c r="N324" s="13">
        <f t="shared" si="72"/>
        <v>138357.9</v>
      </c>
    </row>
    <row r="325" spans="1:14" s="28" customFormat="1">
      <c r="A325" s="45" t="s">
        <v>285</v>
      </c>
      <c r="B325" s="37">
        <v>803</v>
      </c>
      <c r="C325" s="73" t="s">
        <v>149</v>
      </c>
      <c r="D325" s="73" t="s">
        <v>286</v>
      </c>
      <c r="E325" s="5"/>
      <c r="F325" s="5"/>
      <c r="G325" s="5"/>
      <c r="H325" s="5"/>
      <c r="I325" s="38"/>
      <c r="J325" s="39">
        <f t="shared" ref="J325:J330" si="83">J326</f>
        <v>1406233.33</v>
      </c>
      <c r="K325" s="27"/>
      <c r="L325" s="27">
        <f t="shared" si="78"/>
        <v>1406233.33</v>
      </c>
      <c r="M325" s="27"/>
      <c r="N325" s="27">
        <f t="shared" si="72"/>
        <v>1406233.33</v>
      </c>
    </row>
    <row r="326" spans="1:14" s="92" customFormat="1" ht="27">
      <c r="A326" s="70" t="s">
        <v>287</v>
      </c>
      <c r="B326" s="71">
        <v>803</v>
      </c>
      <c r="C326" s="72" t="s">
        <v>149</v>
      </c>
      <c r="D326" s="72" t="s">
        <v>286</v>
      </c>
      <c r="E326" s="42" t="s">
        <v>288</v>
      </c>
      <c r="F326" s="42"/>
      <c r="G326" s="42"/>
      <c r="H326" s="42"/>
      <c r="I326" s="43"/>
      <c r="J326" s="44">
        <f t="shared" si="83"/>
        <v>1406233.33</v>
      </c>
      <c r="K326" s="109"/>
      <c r="L326" s="109">
        <f t="shared" si="78"/>
        <v>1406233.33</v>
      </c>
      <c r="M326" s="109"/>
      <c r="N326" s="27">
        <f t="shared" si="72"/>
        <v>1406233.33</v>
      </c>
    </row>
    <row r="327" spans="1:14" ht="25.5">
      <c r="A327" s="40" t="s">
        <v>129</v>
      </c>
      <c r="B327" s="37">
        <v>803</v>
      </c>
      <c r="C327" s="73" t="s">
        <v>149</v>
      </c>
      <c r="D327" s="73" t="s">
        <v>286</v>
      </c>
      <c r="E327" s="5" t="s">
        <v>288</v>
      </c>
      <c r="F327" s="5">
        <v>200</v>
      </c>
      <c r="G327" s="5"/>
      <c r="H327" s="5"/>
      <c r="I327" s="38"/>
      <c r="J327" s="39">
        <f t="shared" si="83"/>
        <v>1406233.33</v>
      </c>
      <c r="K327" s="13"/>
      <c r="L327" s="27">
        <f t="shared" si="78"/>
        <v>1406233.33</v>
      </c>
      <c r="M327" s="13"/>
      <c r="N327" s="27">
        <f t="shared" si="72"/>
        <v>1406233.33</v>
      </c>
    </row>
    <row r="328" spans="1:14" ht="38.25" hidden="1">
      <c r="A328" s="40" t="s">
        <v>131</v>
      </c>
      <c r="B328" s="37">
        <v>803</v>
      </c>
      <c r="C328" s="73" t="s">
        <v>149</v>
      </c>
      <c r="D328" s="73" t="s">
        <v>286</v>
      </c>
      <c r="E328" s="5" t="s">
        <v>288</v>
      </c>
      <c r="F328" s="5">
        <v>240</v>
      </c>
      <c r="G328" s="5"/>
      <c r="H328" s="5"/>
      <c r="I328" s="38"/>
      <c r="J328" s="39">
        <f t="shared" si="83"/>
        <v>1406233.33</v>
      </c>
      <c r="K328" s="13"/>
      <c r="L328" s="27">
        <f t="shared" si="78"/>
        <v>1406233.33</v>
      </c>
      <c r="M328" s="13"/>
      <c r="N328" s="27">
        <f t="shared" si="72"/>
        <v>1406233.33</v>
      </c>
    </row>
    <row r="329" spans="1:14" ht="38.25" hidden="1">
      <c r="A329" s="6" t="s">
        <v>133</v>
      </c>
      <c r="B329" s="37">
        <v>803</v>
      </c>
      <c r="C329" s="73" t="s">
        <v>149</v>
      </c>
      <c r="D329" s="73" t="s">
        <v>286</v>
      </c>
      <c r="E329" s="5" t="s">
        <v>288</v>
      </c>
      <c r="F329" s="5">
        <v>244</v>
      </c>
      <c r="G329" s="5"/>
      <c r="H329" s="5"/>
      <c r="I329" s="38"/>
      <c r="J329" s="39">
        <f t="shared" si="83"/>
        <v>1406233.33</v>
      </c>
      <c r="K329" s="13"/>
      <c r="L329" s="27">
        <f t="shared" si="78"/>
        <v>1406233.33</v>
      </c>
      <c r="M329" s="13"/>
      <c r="N329" s="27">
        <f t="shared" si="72"/>
        <v>1406233.33</v>
      </c>
    </row>
    <row r="330" spans="1:14" hidden="1">
      <c r="A330" s="17" t="s">
        <v>289</v>
      </c>
      <c r="B330" s="74">
        <v>803</v>
      </c>
      <c r="C330" s="75" t="s">
        <v>149</v>
      </c>
      <c r="D330" s="75" t="s">
        <v>286</v>
      </c>
      <c r="E330" s="61" t="s">
        <v>288</v>
      </c>
      <c r="F330" s="61">
        <v>244</v>
      </c>
      <c r="G330" s="61"/>
      <c r="H330" s="61">
        <v>310</v>
      </c>
      <c r="I330" s="56"/>
      <c r="J330" s="57">
        <f t="shared" si="83"/>
        <v>1406233.33</v>
      </c>
      <c r="K330" s="13"/>
      <c r="L330" s="13">
        <f t="shared" si="78"/>
        <v>1406233.33</v>
      </c>
      <c r="M330" s="13"/>
      <c r="N330" s="13">
        <f t="shared" si="72"/>
        <v>1406233.33</v>
      </c>
    </row>
    <row r="331" spans="1:14" hidden="1">
      <c r="A331" s="17" t="s">
        <v>290</v>
      </c>
      <c r="B331" s="74">
        <v>803</v>
      </c>
      <c r="C331" s="75" t="s">
        <v>149</v>
      </c>
      <c r="D331" s="75" t="s">
        <v>286</v>
      </c>
      <c r="E331" s="61" t="s">
        <v>288</v>
      </c>
      <c r="F331" s="61">
        <v>244</v>
      </c>
      <c r="G331" s="61"/>
      <c r="H331" s="61">
        <v>310</v>
      </c>
      <c r="I331" s="56">
        <v>1116</v>
      </c>
      <c r="J331" s="57">
        <v>1406233.33</v>
      </c>
      <c r="K331" s="13"/>
      <c r="L331" s="13">
        <f t="shared" si="78"/>
        <v>1406233.33</v>
      </c>
      <c r="M331" s="13"/>
      <c r="N331" s="13">
        <f t="shared" si="72"/>
        <v>1406233.33</v>
      </c>
    </row>
    <row r="332" spans="1:14" s="60" customFormat="1" hidden="1">
      <c r="A332" s="50" t="s">
        <v>667</v>
      </c>
      <c r="B332" s="178"/>
      <c r="C332" s="179"/>
      <c r="D332" s="179"/>
      <c r="E332" s="62"/>
      <c r="F332" s="62"/>
      <c r="G332" s="62"/>
      <c r="H332" s="62"/>
      <c r="I332" s="58"/>
      <c r="J332" s="59"/>
      <c r="K332" s="108"/>
      <c r="L332" s="108">
        <v>1406233.33</v>
      </c>
      <c r="M332" s="108"/>
      <c r="N332" s="108">
        <v>1406233.33</v>
      </c>
    </row>
    <row r="333" spans="1:14">
      <c r="A333" s="36" t="s">
        <v>291</v>
      </c>
      <c r="B333" s="37" t="s">
        <v>99</v>
      </c>
      <c r="C333" s="5" t="s">
        <v>149</v>
      </c>
      <c r="D333" s="5" t="s">
        <v>261</v>
      </c>
      <c r="E333" s="5" t="s">
        <v>1</v>
      </c>
      <c r="F333" s="5" t="s">
        <v>1</v>
      </c>
      <c r="G333" s="5"/>
      <c r="H333" s="5" t="s">
        <v>1</v>
      </c>
      <c r="I333" s="38" t="s">
        <v>1</v>
      </c>
      <c r="J333" s="39" t="e">
        <f t="shared" ref="J333:N338" si="84">J334</f>
        <v>#REF!</v>
      </c>
      <c r="K333" s="39" t="e">
        <f t="shared" si="84"/>
        <v>#REF!</v>
      </c>
      <c r="L333" s="39">
        <f>L334</f>
        <v>10613935.600000001</v>
      </c>
      <c r="M333" s="39">
        <f t="shared" ref="M333:N333" si="85">M334</f>
        <v>867430.8</v>
      </c>
      <c r="N333" s="39">
        <f t="shared" si="85"/>
        <v>11481366.4</v>
      </c>
    </row>
    <row r="334" spans="1:14" ht="51">
      <c r="A334" s="40" t="s">
        <v>292</v>
      </c>
      <c r="B334" s="5" t="s">
        <v>99</v>
      </c>
      <c r="C334" s="5" t="s">
        <v>149</v>
      </c>
      <c r="D334" s="5" t="s">
        <v>261</v>
      </c>
      <c r="E334" s="5" t="s">
        <v>293</v>
      </c>
      <c r="F334" s="5" t="s">
        <v>1</v>
      </c>
      <c r="G334" s="5"/>
      <c r="H334" s="5" t="s">
        <v>1</v>
      </c>
      <c r="I334" s="38" t="s">
        <v>1</v>
      </c>
      <c r="J334" s="39" t="e">
        <f t="shared" si="84"/>
        <v>#REF!</v>
      </c>
      <c r="K334" s="39" t="e">
        <f t="shared" si="84"/>
        <v>#REF!</v>
      </c>
      <c r="L334" s="39">
        <f t="shared" si="84"/>
        <v>10613935.600000001</v>
      </c>
      <c r="M334" s="39">
        <f t="shared" si="84"/>
        <v>867430.8</v>
      </c>
      <c r="N334" s="39">
        <f t="shared" si="84"/>
        <v>11481366.4</v>
      </c>
    </row>
    <row r="335" spans="1:14">
      <c r="A335" s="40" t="s">
        <v>294</v>
      </c>
      <c r="B335" s="5" t="s">
        <v>99</v>
      </c>
      <c r="C335" s="5" t="s">
        <v>149</v>
      </c>
      <c r="D335" s="5" t="s">
        <v>261</v>
      </c>
      <c r="E335" s="5" t="s">
        <v>293</v>
      </c>
      <c r="F335" s="5" t="s">
        <v>1</v>
      </c>
      <c r="G335" s="5"/>
      <c r="H335" s="5" t="s">
        <v>1</v>
      </c>
      <c r="I335" s="38" t="s">
        <v>1</v>
      </c>
      <c r="J335" s="39" t="e">
        <f t="shared" si="84"/>
        <v>#REF!</v>
      </c>
      <c r="K335" s="39" t="e">
        <f t="shared" si="84"/>
        <v>#REF!</v>
      </c>
      <c r="L335" s="39">
        <f t="shared" si="84"/>
        <v>10613935.600000001</v>
      </c>
      <c r="M335" s="39">
        <f t="shared" si="84"/>
        <v>867430.8</v>
      </c>
      <c r="N335" s="39">
        <f t="shared" si="84"/>
        <v>11481366.4</v>
      </c>
    </row>
    <row r="336" spans="1:14" ht="40.5">
      <c r="A336" s="41" t="s">
        <v>295</v>
      </c>
      <c r="B336" s="42" t="s">
        <v>99</v>
      </c>
      <c r="C336" s="42" t="s">
        <v>149</v>
      </c>
      <c r="D336" s="42" t="s">
        <v>261</v>
      </c>
      <c r="E336" s="42" t="s">
        <v>296</v>
      </c>
      <c r="F336" s="42" t="s">
        <v>1</v>
      </c>
      <c r="G336" s="42"/>
      <c r="H336" s="42" t="s">
        <v>1</v>
      </c>
      <c r="I336" s="43" t="s">
        <v>1</v>
      </c>
      <c r="J336" s="44" t="e">
        <f t="shared" si="84"/>
        <v>#REF!</v>
      </c>
      <c r="K336" s="44" t="e">
        <f t="shared" si="84"/>
        <v>#REF!</v>
      </c>
      <c r="L336" s="44">
        <f t="shared" si="84"/>
        <v>10613935.600000001</v>
      </c>
      <c r="M336" s="44">
        <f t="shared" si="84"/>
        <v>867430.8</v>
      </c>
      <c r="N336" s="44">
        <f t="shared" si="84"/>
        <v>11481366.4</v>
      </c>
    </row>
    <row r="337" spans="1:14" ht="25.5">
      <c r="A337" s="40" t="s">
        <v>129</v>
      </c>
      <c r="B337" s="5" t="s">
        <v>99</v>
      </c>
      <c r="C337" s="5" t="s">
        <v>149</v>
      </c>
      <c r="D337" s="5" t="s">
        <v>261</v>
      </c>
      <c r="E337" s="5" t="s">
        <v>296</v>
      </c>
      <c r="F337" s="5" t="s">
        <v>130</v>
      </c>
      <c r="G337" s="5"/>
      <c r="H337" s="5" t="s">
        <v>1</v>
      </c>
      <c r="I337" s="38" t="s">
        <v>1</v>
      </c>
      <c r="J337" s="39" t="e">
        <f t="shared" si="84"/>
        <v>#REF!</v>
      </c>
      <c r="K337" s="39" t="e">
        <f t="shared" si="84"/>
        <v>#REF!</v>
      </c>
      <c r="L337" s="39">
        <f t="shared" si="84"/>
        <v>10613935.600000001</v>
      </c>
      <c r="M337" s="39">
        <f t="shared" si="84"/>
        <v>867430.8</v>
      </c>
      <c r="N337" s="39">
        <f t="shared" si="84"/>
        <v>11481366.4</v>
      </c>
    </row>
    <row r="338" spans="1:14" ht="38.25" hidden="1">
      <c r="A338" s="40" t="s">
        <v>131</v>
      </c>
      <c r="B338" s="5" t="s">
        <v>99</v>
      </c>
      <c r="C338" s="5" t="s">
        <v>149</v>
      </c>
      <c r="D338" s="5" t="s">
        <v>261</v>
      </c>
      <c r="E338" s="5" t="s">
        <v>296</v>
      </c>
      <c r="F338" s="5" t="s">
        <v>132</v>
      </c>
      <c r="G338" s="5"/>
      <c r="H338" s="5" t="s">
        <v>1</v>
      </c>
      <c r="I338" s="38" t="s">
        <v>1</v>
      </c>
      <c r="J338" s="39" t="e">
        <f t="shared" si="84"/>
        <v>#REF!</v>
      </c>
      <c r="K338" s="39" t="e">
        <f t="shared" si="84"/>
        <v>#REF!</v>
      </c>
      <c r="L338" s="39">
        <f t="shared" si="84"/>
        <v>10613935.600000001</v>
      </c>
      <c r="M338" s="39">
        <f t="shared" si="84"/>
        <v>867430.8</v>
      </c>
      <c r="N338" s="39">
        <f t="shared" si="84"/>
        <v>11481366.4</v>
      </c>
    </row>
    <row r="339" spans="1:14" ht="38.25" hidden="1">
      <c r="A339" s="6" t="s">
        <v>133</v>
      </c>
      <c r="B339" s="5" t="s">
        <v>99</v>
      </c>
      <c r="C339" s="5" t="s">
        <v>149</v>
      </c>
      <c r="D339" s="5" t="s">
        <v>261</v>
      </c>
      <c r="E339" s="5" t="s">
        <v>296</v>
      </c>
      <c r="F339" s="5" t="s">
        <v>134</v>
      </c>
      <c r="G339" s="5"/>
      <c r="H339" s="5" t="s">
        <v>1</v>
      </c>
      <c r="I339" s="38" t="s">
        <v>1</v>
      </c>
      <c r="J339" s="39" t="e">
        <f>J340+J351+J353+J355</f>
        <v>#REF!</v>
      </c>
      <c r="K339" s="39" t="e">
        <f>K340+K351+K353+K355</f>
        <v>#REF!</v>
      </c>
      <c r="L339" s="39">
        <f>L340+L351+L353+L355</f>
        <v>10613935.600000001</v>
      </c>
      <c r="M339" s="39">
        <f t="shared" ref="M339:N339" si="86">M340+M351+M353+M355</f>
        <v>867430.8</v>
      </c>
      <c r="N339" s="39">
        <f t="shared" si="86"/>
        <v>11481366.4</v>
      </c>
    </row>
    <row r="340" spans="1:14" hidden="1">
      <c r="A340" s="17" t="s">
        <v>164</v>
      </c>
      <c r="B340" s="16" t="s">
        <v>99</v>
      </c>
      <c r="C340" s="16" t="s">
        <v>149</v>
      </c>
      <c r="D340" s="16" t="s">
        <v>261</v>
      </c>
      <c r="E340" s="61" t="s">
        <v>296</v>
      </c>
      <c r="F340" s="16" t="s">
        <v>134</v>
      </c>
      <c r="G340" s="16"/>
      <c r="H340" s="16" t="s">
        <v>165</v>
      </c>
      <c r="I340" s="19" t="s">
        <v>1</v>
      </c>
      <c r="J340" s="12" t="e">
        <f>J341+J344+#REF!</f>
        <v>#REF!</v>
      </c>
      <c r="K340" s="12" t="e">
        <f>K341+K344+#REF!</f>
        <v>#REF!</v>
      </c>
      <c r="L340" s="12">
        <f>L341+L344</f>
        <v>10162709.200000001</v>
      </c>
      <c r="M340" s="12">
        <f t="shared" ref="M340:N340" si="87">M341+M344</f>
        <v>867430.8</v>
      </c>
      <c r="N340" s="12">
        <f t="shared" si="87"/>
        <v>11030140</v>
      </c>
    </row>
    <row r="341" spans="1:14" ht="25.5" hidden="1">
      <c r="A341" s="17" t="s">
        <v>234</v>
      </c>
      <c r="B341" s="16" t="s">
        <v>99</v>
      </c>
      <c r="C341" s="16" t="s">
        <v>149</v>
      </c>
      <c r="D341" s="16" t="s">
        <v>261</v>
      </c>
      <c r="E341" s="61" t="s">
        <v>296</v>
      </c>
      <c r="F341" s="16" t="s">
        <v>134</v>
      </c>
      <c r="G341" s="16"/>
      <c r="H341" s="16" t="s">
        <v>165</v>
      </c>
      <c r="I341" s="19" t="s">
        <v>185</v>
      </c>
      <c r="J341" s="12">
        <v>337268.4</v>
      </c>
      <c r="K341" s="13">
        <v>867430.8</v>
      </c>
      <c r="L341" s="13">
        <f>SUM(L342:L343)</f>
        <v>337268.4</v>
      </c>
      <c r="M341" s="13">
        <f t="shared" ref="M341:N341" si="88">SUM(M342:M343)</f>
        <v>867430.8</v>
      </c>
      <c r="N341" s="13">
        <f t="shared" si="88"/>
        <v>1204699.2000000002</v>
      </c>
    </row>
    <row r="342" spans="1:14" s="60" customFormat="1" hidden="1">
      <c r="A342" s="50" t="s">
        <v>668</v>
      </c>
      <c r="B342" s="51"/>
      <c r="C342" s="51"/>
      <c r="D342" s="51"/>
      <c r="E342" s="62"/>
      <c r="F342" s="51"/>
      <c r="G342" s="51"/>
      <c r="H342" s="51"/>
      <c r="I342" s="52"/>
      <c r="J342" s="53"/>
      <c r="K342" s="108"/>
      <c r="L342" s="108">
        <v>337268.4</v>
      </c>
      <c r="M342" s="108"/>
      <c r="N342" s="108">
        <v>337268.4</v>
      </c>
    </row>
    <row r="343" spans="1:14" s="60" customFormat="1" hidden="1">
      <c r="A343" s="50" t="s">
        <v>669</v>
      </c>
      <c r="B343" s="51"/>
      <c r="C343" s="51"/>
      <c r="D343" s="51"/>
      <c r="E343" s="62"/>
      <c r="F343" s="51"/>
      <c r="G343" s="51"/>
      <c r="H343" s="51"/>
      <c r="I343" s="52"/>
      <c r="J343" s="53"/>
      <c r="K343" s="108"/>
      <c r="L343" s="108"/>
      <c r="M343" s="108">
        <v>867430.8</v>
      </c>
      <c r="N343" s="108">
        <f>L343+M343</f>
        <v>867430.8</v>
      </c>
    </row>
    <row r="344" spans="1:14" hidden="1">
      <c r="A344" s="17" t="s">
        <v>239</v>
      </c>
      <c r="B344" s="16" t="s">
        <v>99</v>
      </c>
      <c r="C344" s="16" t="s">
        <v>149</v>
      </c>
      <c r="D344" s="16" t="s">
        <v>261</v>
      </c>
      <c r="E344" s="61" t="s">
        <v>296</v>
      </c>
      <c r="F344" s="16" t="s">
        <v>134</v>
      </c>
      <c r="G344" s="16"/>
      <c r="H344" s="16" t="s">
        <v>165</v>
      </c>
      <c r="I344" s="19">
        <v>1129</v>
      </c>
      <c r="J344" s="12">
        <v>8457658.8000000007</v>
      </c>
      <c r="K344" s="13">
        <v>1367782</v>
      </c>
      <c r="L344" s="13">
        <f t="shared" si="78"/>
        <v>9825440.8000000007</v>
      </c>
      <c r="M344" s="13"/>
      <c r="N344" s="13">
        <f t="shared" ref="N344:N409" si="89">L344+M344</f>
        <v>9825440.8000000007</v>
      </c>
    </row>
    <row r="345" spans="1:14" hidden="1">
      <c r="A345" s="50" t="s">
        <v>670</v>
      </c>
      <c r="B345" s="16"/>
      <c r="C345" s="16"/>
      <c r="D345" s="16"/>
      <c r="E345" s="61"/>
      <c r="F345" s="16"/>
      <c r="G345" s="16"/>
      <c r="H345" s="16"/>
      <c r="I345" s="19"/>
      <c r="J345" s="12"/>
      <c r="K345" s="13"/>
      <c r="L345" s="53">
        <v>91405.2</v>
      </c>
      <c r="M345" s="13"/>
      <c r="N345" s="53">
        <v>91405.2</v>
      </c>
    </row>
    <row r="346" spans="1:14" hidden="1">
      <c r="A346" s="50" t="s">
        <v>671</v>
      </c>
      <c r="B346" s="16"/>
      <c r="C346" s="16"/>
      <c r="D346" s="16"/>
      <c r="E346" s="61"/>
      <c r="F346" s="16"/>
      <c r="G346" s="16"/>
      <c r="H346" s="16"/>
      <c r="I346" s="19"/>
      <c r="J346" s="12"/>
      <c r="K346" s="13"/>
      <c r="L346" s="53">
        <v>93984</v>
      </c>
      <c r="M346" s="13"/>
      <c r="N346" s="53">
        <v>93984</v>
      </c>
    </row>
    <row r="347" spans="1:14" hidden="1">
      <c r="A347" s="50" t="s">
        <v>672</v>
      </c>
      <c r="B347" s="16"/>
      <c r="C347" s="16"/>
      <c r="D347" s="16"/>
      <c r="E347" s="61"/>
      <c r="F347" s="16"/>
      <c r="G347" s="16"/>
      <c r="H347" s="16"/>
      <c r="I347" s="19"/>
      <c r="J347" s="12"/>
      <c r="K347" s="13"/>
      <c r="L347" s="53">
        <v>76530</v>
      </c>
      <c r="M347" s="13"/>
      <c r="N347" s="53">
        <v>76530</v>
      </c>
    </row>
    <row r="348" spans="1:14" hidden="1">
      <c r="A348" s="50" t="s">
        <v>673</v>
      </c>
      <c r="B348" s="16"/>
      <c r="C348" s="16"/>
      <c r="D348" s="16"/>
      <c r="E348" s="61"/>
      <c r="F348" s="16"/>
      <c r="G348" s="16"/>
      <c r="H348" s="16"/>
      <c r="I348" s="19"/>
      <c r="J348" s="12"/>
      <c r="K348" s="13"/>
      <c r="L348" s="53">
        <v>2671819.2000000002</v>
      </c>
      <c r="M348" s="13"/>
      <c r="N348" s="53">
        <v>2671819.2000000002</v>
      </c>
    </row>
    <row r="349" spans="1:14" hidden="1">
      <c r="A349" s="50" t="s">
        <v>674</v>
      </c>
      <c r="B349" s="16"/>
      <c r="C349" s="16"/>
      <c r="D349" s="16"/>
      <c r="E349" s="61"/>
      <c r="F349" s="16"/>
      <c r="G349" s="16"/>
      <c r="H349" s="16"/>
      <c r="I349" s="19"/>
      <c r="J349" s="12"/>
      <c r="K349" s="13"/>
      <c r="L349" s="53">
        <v>5523920.4000000004</v>
      </c>
      <c r="M349" s="13"/>
      <c r="N349" s="53">
        <v>5523920.4000000004</v>
      </c>
    </row>
    <row r="350" spans="1:14" ht="25.5" hidden="1">
      <c r="A350" s="50" t="s">
        <v>675</v>
      </c>
      <c r="B350" s="16"/>
      <c r="C350" s="16"/>
      <c r="D350" s="16"/>
      <c r="E350" s="61"/>
      <c r="F350" s="16"/>
      <c r="G350" s="16"/>
      <c r="H350" s="16"/>
      <c r="I350" s="19"/>
      <c r="J350" s="12"/>
      <c r="K350" s="13"/>
      <c r="L350" s="53">
        <v>1367782</v>
      </c>
      <c r="M350" s="13"/>
      <c r="N350" s="53">
        <v>1367782</v>
      </c>
    </row>
    <row r="351" spans="1:14" hidden="1">
      <c r="A351" s="17" t="s">
        <v>188</v>
      </c>
      <c r="B351" s="16" t="s">
        <v>99</v>
      </c>
      <c r="C351" s="16" t="s">
        <v>149</v>
      </c>
      <c r="D351" s="16" t="s">
        <v>261</v>
      </c>
      <c r="E351" s="61" t="s">
        <v>296</v>
      </c>
      <c r="F351" s="16" t="s">
        <v>134</v>
      </c>
      <c r="G351" s="16"/>
      <c r="H351" s="16" t="s">
        <v>135</v>
      </c>
      <c r="I351" s="19" t="s">
        <v>1</v>
      </c>
      <c r="J351" s="12">
        <f>J352</f>
        <v>451226.4</v>
      </c>
      <c r="K351" s="13"/>
      <c r="L351" s="13">
        <f t="shared" si="78"/>
        <v>451226.4</v>
      </c>
      <c r="M351" s="13"/>
      <c r="N351" s="13">
        <f t="shared" si="89"/>
        <v>451226.4</v>
      </c>
    </row>
    <row r="352" spans="1:14" ht="25.5" hidden="1">
      <c r="A352" s="17" t="s">
        <v>298</v>
      </c>
      <c r="B352" s="16" t="s">
        <v>99</v>
      </c>
      <c r="C352" s="16" t="s">
        <v>149</v>
      </c>
      <c r="D352" s="16" t="s">
        <v>261</v>
      </c>
      <c r="E352" s="61" t="s">
        <v>296</v>
      </c>
      <c r="F352" s="16" t="s">
        <v>134</v>
      </c>
      <c r="G352" s="16"/>
      <c r="H352" s="16" t="s">
        <v>135</v>
      </c>
      <c r="I352" s="19" t="s">
        <v>196</v>
      </c>
      <c r="J352" s="12">
        <v>451226.4</v>
      </c>
      <c r="K352" s="13"/>
      <c r="L352" s="13">
        <f t="shared" si="78"/>
        <v>451226.4</v>
      </c>
      <c r="M352" s="13"/>
      <c r="N352" s="13">
        <f t="shared" si="89"/>
        <v>451226.4</v>
      </c>
    </row>
    <row r="353" spans="1:14" hidden="1">
      <c r="A353" s="17" t="s">
        <v>168</v>
      </c>
      <c r="B353" s="16" t="s">
        <v>99</v>
      </c>
      <c r="C353" s="16" t="s">
        <v>149</v>
      </c>
      <c r="D353" s="16" t="s">
        <v>261</v>
      </c>
      <c r="E353" s="61" t="s">
        <v>296</v>
      </c>
      <c r="F353" s="16" t="s">
        <v>134</v>
      </c>
      <c r="G353" s="16"/>
      <c r="H353" s="16" t="s">
        <v>169</v>
      </c>
      <c r="I353" s="19" t="s">
        <v>1</v>
      </c>
      <c r="J353" s="12">
        <f>J354</f>
        <v>0</v>
      </c>
      <c r="K353" s="13"/>
      <c r="L353" s="13">
        <f t="shared" si="78"/>
        <v>0</v>
      </c>
      <c r="M353" s="13"/>
      <c r="N353" s="13">
        <f t="shared" si="89"/>
        <v>0</v>
      </c>
    </row>
    <row r="354" spans="1:14" ht="38.25" hidden="1">
      <c r="A354" s="17" t="s">
        <v>299</v>
      </c>
      <c r="B354" s="16" t="s">
        <v>99</v>
      </c>
      <c r="C354" s="16" t="s">
        <v>149</v>
      </c>
      <c r="D354" s="16" t="s">
        <v>261</v>
      </c>
      <c r="E354" s="61" t="s">
        <v>296</v>
      </c>
      <c r="F354" s="16" t="s">
        <v>134</v>
      </c>
      <c r="G354" s="16"/>
      <c r="H354" s="16" t="s">
        <v>169</v>
      </c>
      <c r="I354" s="19" t="s">
        <v>171</v>
      </c>
      <c r="J354" s="12">
        <v>0</v>
      </c>
      <c r="K354" s="13"/>
      <c r="L354" s="13">
        <f t="shared" si="78"/>
        <v>0</v>
      </c>
      <c r="M354" s="13"/>
      <c r="N354" s="13">
        <f t="shared" si="89"/>
        <v>0</v>
      </c>
    </row>
    <row r="355" spans="1:14" hidden="1">
      <c r="A355" s="17" t="s">
        <v>137</v>
      </c>
      <c r="B355" s="16" t="s">
        <v>99</v>
      </c>
      <c r="C355" s="16" t="s">
        <v>149</v>
      </c>
      <c r="D355" s="16" t="s">
        <v>261</v>
      </c>
      <c r="E355" s="61" t="s">
        <v>296</v>
      </c>
      <c r="F355" s="16" t="s">
        <v>134</v>
      </c>
      <c r="G355" s="16"/>
      <c r="H355" s="16">
        <v>340</v>
      </c>
      <c r="I355" s="19"/>
      <c r="J355" s="12">
        <f>J356</f>
        <v>0</v>
      </c>
      <c r="K355" s="13"/>
      <c r="L355" s="13">
        <f t="shared" si="78"/>
        <v>0</v>
      </c>
      <c r="M355" s="13"/>
      <c r="N355" s="13">
        <f t="shared" si="89"/>
        <v>0</v>
      </c>
    </row>
    <row r="356" spans="1:14" hidden="1">
      <c r="A356" s="17" t="s">
        <v>300</v>
      </c>
      <c r="B356" s="16" t="s">
        <v>99</v>
      </c>
      <c r="C356" s="16" t="s">
        <v>149</v>
      </c>
      <c r="D356" s="16" t="s">
        <v>261</v>
      </c>
      <c r="E356" s="61" t="s">
        <v>296</v>
      </c>
      <c r="F356" s="16" t="s">
        <v>134</v>
      </c>
      <c r="G356" s="16"/>
      <c r="H356" s="16">
        <v>340</v>
      </c>
      <c r="I356" s="19">
        <v>1123</v>
      </c>
      <c r="J356" s="12">
        <v>0</v>
      </c>
      <c r="K356" s="13"/>
      <c r="L356" s="13">
        <f t="shared" si="78"/>
        <v>0</v>
      </c>
      <c r="M356" s="13"/>
      <c r="N356" s="13">
        <f t="shared" si="89"/>
        <v>0</v>
      </c>
    </row>
    <row r="357" spans="1:14" s="60" customFormat="1" ht="25.5" hidden="1">
      <c r="A357" s="50" t="s">
        <v>676</v>
      </c>
      <c r="B357" s="51"/>
      <c r="C357" s="51"/>
      <c r="D357" s="51"/>
      <c r="E357" s="62"/>
      <c r="F357" s="51"/>
      <c r="G357" s="51"/>
      <c r="H357" s="51"/>
      <c r="I357" s="52"/>
      <c r="J357" s="53"/>
      <c r="K357" s="108"/>
      <c r="L357" s="108">
        <v>451226.4</v>
      </c>
      <c r="M357" s="108"/>
      <c r="N357" s="108">
        <v>451226.4</v>
      </c>
    </row>
    <row r="358" spans="1:14" ht="25.5">
      <c r="A358" s="36" t="s">
        <v>301</v>
      </c>
      <c r="B358" s="37" t="s">
        <v>99</v>
      </c>
      <c r="C358" s="5" t="s">
        <v>149</v>
      </c>
      <c r="D358" s="5" t="s">
        <v>302</v>
      </c>
      <c r="E358" s="5" t="s">
        <v>1</v>
      </c>
      <c r="F358" s="5" t="s">
        <v>1</v>
      </c>
      <c r="G358" s="5"/>
      <c r="H358" s="5" t="s">
        <v>1</v>
      </c>
      <c r="I358" s="38" t="s">
        <v>1</v>
      </c>
      <c r="J358" s="39">
        <f>J359+J377</f>
        <v>1844133.34</v>
      </c>
      <c r="K358" s="13"/>
      <c r="L358" s="27">
        <f t="shared" si="78"/>
        <v>1844133.34</v>
      </c>
      <c r="M358" s="13"/>
      <c r="N358" s="27">
        <f t="shared" si="89"/>
        <v>1844133.34</v>
      </c>
    </row>
    <row r="359" spans="1:14" ht="51">
      <c r="A359" s="40" t="s">
        <v>303</v>
      </c>
      <c r="B359" s="5" t="s">
        <v>99</v>
      </c>
      <c r="C359" s="5" t="s">
        <v>149</v>
      </c>
      <c r="D359" s="5" t="s">
        <v>302</v>
      </c>
      <c r="E359" s="5" t="s">
        <v>304</v>
      </c>
      <c r="F359" s="5" t="s">
        <v>1</v>
      </c>
      <c r="G359" s="5"/>
      <c r="H359" s="5" t="s">
        <v>1</v>
      </c>
      <c r="I359" s="38" t="s">
        <v>1</v>
      </c>
      <c r="J359" s="39">
        <f>J360+J365+J372</f>
        <v>600000</v>
      </c>
      <c r="K359" s="13"/>
      <c r="L359" s="27">
        <f t="shared" si="78"/>
        <v>600000</v>
      </c>
      <c r="M359" s="13"/>
      <c r="N359" s="27">
        <f t="shared" si="89"/>
        <v>600000</v>
      </c>
    </row>
    <row r="360" spans="1:14" ht="27">
      <c r="A360" s="41" t="s">
        <v>305</v>
      </c>
      <c r="B360" s="42" t="s">
        <v>99</v>
      </c>
      <c r="C360" s="42" t="s">
        <v>149</v>
      </c>
      <c r="D360" s="42" t="s">
        <v>302</v>
      </c>
      <c r="E360" s="42" t="s">
        <v>306</v>
      </c>
      <c r="F360" s="42" t="s">
        <v>1</v>
      </c>
      <c r="G360" s="42"/>
      <c r="H360" s="42" t="s">
        <v>1</v>
      </c>
      <c r="I360" s="43" t="s">
        <v>1</v>
      </c>
      <c r="J360" s="44">
        <f>J361</f>
        <v>150000</v>
      </c>
      <c r="K360" s="13"/>
      <c r="L360" s="109">
        <f t="shared" si="78"/>
        <v>150000</v>
      </c>
      <c r="M360" s="13"/>
      <c r="N360" s="27">
        <f t="shared" si="89"/>
        <v>150000</v>
      </c>
    </row>
    <row r="361" spans="1:14">
      <c r="A361" s="40" t="s">
        <v>202</v>
      </c>
      <c r="B361" s="5" t="s">
        <v>99</v>
      </c>
      <c r="C361" s="5" t="s">
        <v>149</v>
      </c>
      <c r="D361" s="5" t="s">
        <v>302</v>
      </c>
      <c r="E361" s="5" t="s">
        <v>306</v>
      </c>
      <c r="F361" s="5" t="s">
        <v>203</v>
      </c>
      <c r="G361" s="5"/>
      <c r="H361" s="5" t="s">
        <v>1</v>
      </c>
      <c r="I361" s="38" t="s">
        <v>1</v>
      </c>
      <c r="J361" s="39">
        <f>J362</f>
        <v>150000</v>
      </c>
      <c r="K361" s="13"/>
      <c r="L361" s="27">
        <f t="shared" si="78"/>
        <v>150000</v>
      </c>
      <c r="M361" s="13"/>
      <c r="N361" s="27">
        <f t="shared" si="89"/>
        <v>150000</v>
      </c>
    </row>
    <row r="362" spans="1:14" ht="63.75" hidden="1">
      <c r="A362" s="6" t="s">
        <v>307</v>
      </c>
      <c r="B362" s="5" t="s">
        <v>99</v>
      </c>
      <c r="C362" s="5" t="s">
        <v>149</v>
      </c>
      <c r="D362" s="5" t="s">
        <v>302</v>
      </c>
      <c r="E362" s="5" t="s">
        <v>306</v>
      </c>
      <c r="F362" s="5" t="s">
        <v>308</v>
      </c>
      <c r="G362" s="5"/>
      <c r="H362" s="5" t="s">
        <v>1</v>
      </c>
      <c r="I362" s="38" t="s">
        <v>1</v>
      </c>
      <c r="J362" s="39">
        <f>J363</f>
        <v>150000</v>
      </c>
      <c r="K362" s="13"/>
      <c r="L362" s="27">
        <f t="shared" si="78"/>
        <v>150000</v>
      </c>
      <c r="M362" s="13"/>
      <c r="N362" s="27">
        <f t="shared" si="89"/>
        <v>150000</v>
      </c>
    </row>
    <row r="363" spans="1:14" ht="38.25" hidden="1">
      <c r="A363" s="17" t="s">
        <v>309</v>
      </c>
      <c r="B363" s="16" t="s">
        <v>99</v>
      </c>
      <c r="C363" s="16" t="s">
        <v>149</v>
      </c>
      <c r="D363" s="16" t="s">
        <v>302</v>
      </c>
      <c r="E363" s="61" t="s">
        <v>306</v>
      </c>
      <c r="F363" s="16">
        <v>814</v>
      </c>
      <c r="G363" s="16"/>
      <c r="H363" s="16"/>
      <c r="I363" s="19" t="s">
        <v>1</v>
      </c>
      <c r="J363" s="12">
        <f>J364</f>
        <v>150000</v>
      </c>
      <c r="K363" s="13"/>
      <c r="L363" s="13">
        <f t="shared" si="78"/>
        <v>150000</v>
      </c>
      <c r="M363" s="13"/>
      <c r="N363" s="13">
        <f t="shared" si="89"/>
        <v>150000</v>
      </c>
    </row>
    <row r="364" spans="1:14" ht="51" hidden="1">
      <c r="A364" s="17" t="s">
        <v>310</v>
      </c>
      <c r="B364" s="16" t="s">
        <v>99</v>
      </c>
      <c r="C364" s="16" t="s">
        <v>149</v>
      </c>
      <c r="D364" s="16" t="s">
        <v>302</v>
      </c>
      <c r="E364" s="61" t="s">
        <v>306</v>
      </c>
      <c r="F364" s="16">
        <v>814</v>
      </c>
      <c r="G364" s="16"/>
      <c r="H364" s="16">
        <v>246</v>
      </c>
      <c r="I364" s="19"/>
      <c r="J364" s="12">
        <v>150000</v>
      </c>
      <c r="K364" s="13"/>
      <c r="L364" s="13">
        <f t="shared" si="78"/>
        <v>150000</v>
      </c>
      <c r="M364" s="13"/>
      <c r="N364" s="13">
        <f t="shared" si="89"/>
        <v>150000</v>
      </c>
    </row>
    <row r="365" spans="1:14" ht="27">
      <c r="A365" s="41" t="s">
        <v>311</v>
      </c>
      <c r="B365" s="42" t="s">
        <v>99</v>
      </c>
      <c r="C365" s="42" t="s">
        <v>149</v>
      </c>
      <c r="D365" s="42" t="s">
        <v>302</v>
      </c>
      <c r="E365" s="42" t="s">
        <v>312</v>
      </c>
      <c r="F365" s="42" t="s">
        <v>1</v>
      </c>
      <c r="G365" s="42"/>
      <c r="H365" s="42" t="s">
        <v>1</v>
      </c>
      <c r="I365" s="43" t="s">
        <v>1</v>
      </c>
      <c r="J365" s="44">
        <f t="shared" ref="J365:J367" si="90">J366</f>
        <v>300000</v>
      </c>
      <c r="K365" s="13"/>
      <c r="L365" s="109">
        <f t="shared" si="78"/>
        <v>300000</v>
      </c>
      <c r="M365" s="13"/>
      <c r="N365" s="27">
        <f t="shared" si="89"/>
        <v>300000</v>
      </c>
    </row>
    <row r="366" spans="1:14" ht="25.5">
      <c r="A366" s="40" t="s">
        <v>129</v>
      </c>
      <c r="B366" s="5" t="s">
        <v>99</v>
      </c>
      <c r="C366" s="5" t="s">
        <v>149</v>
      </c>
      <c r="D366" s="5" t="s">
        <v>302</v>
      </c>
      <c r="E366" s="5" t="s">
        <v>312</v>
      </c>
      <c r="F366" s="5" t="s">
        <v>130</v>
      </c>
      <c r="G366" s="5"/>
      <c r="H366" s="5" t="s">
        <v>1</v>
      </c>
      <c r="I366" s="38" t="s">
        <v>1</v>
      </c>
      <c r="J366" s="39">
        <f t="shared" si="90"/>
        <v>300000</v>
      </c>
      <c r="K366" s="13"/>
      <c r="L366" s="27">
        <f t="shared" si="78"/>
        <v>300000</v>
      </c>
      <c r="M366" s="13"/>
      <c r="N366" s="27">
        <f t="shared" si="89"/>
        <v>300000</v>
      </c>
    </row>
    <row r="367" spans="1:14" ht="38.25" hidden="1">
      <c r="A367" s="40" t="s">
        <v>131</v>
      </c>
      <c r="B367" s="5" t="s">
        <v>99</v>
      </c>
      <c r="C367" s="5" t="s">
        <v>149</v>
      </c>
      <c r="D367" s="5" t="s">
        <v>302</v>
      </c>
      <c r="E367" s="5" t="s">
        <v>312</v>
      </c>
      <c r="F367" s="5" t="s">
        <v>132</v>
      </c>
      <c r="G367" s="5"/>
      <c r="H367" s="5" t="s">
        <v>1</v>
      </c>
      <c r="I367" s="38" t="s">
        <v>1</v>
      </c>
      <c r="J367" s="39">
        <f t="shared" si="90"/>
        <v>300000</v>
      </c>
      <c r="K367" s="13"/>
      <c r="L367" s="27">
        <f t="shared" si="78"/>
        <v>300000</v>
      </c>
      <c r="M367" s="13"/>
      <c r="N367" s="27">
        <f t="shared" si="89"/>
        <v>300000</v>
      </c>
    </row>
    <row r="368" spans="1:14" ht="38.25" hidden="1">
      <c r="A368" s="6" t="s">
        <v>133</v>
      </c>
      <c r="B368" s="5" t="s">
        <v>99</v>
      </c>
      <c r="C368" s="5" t="s">
        <v>149</v>
      </c>
      <c r="D368" s="5" t="s">
        <v>302</v>
      </c>
      <c r="E368" s="5" t="s">
        <v>312</v>
      </c>
      <c r="F368" s="5" t="s">
        <v>134</v>
      </c>
      <c r="G368" s="5"/>
      <c r="H368" s="5" t="s">
        <v>1</v>
      </c>
      <c r="I368" s="38" t="s">
        <v>1</v>
      </c>
      <c r="J368" s="39">
        <f>J369</f>
        <v>300000</v>
      </c>
      <c r="K368" s="13"/>
      <c r="L368" s="27">
        <f t="shared" si="78"/>
        <v>300000</v>
      </c>
      <c r="M368" s="13"/>
      <c r="N368" s="27">
        <f t="shared" si="89"/>
        <v>300000</v>
      </c>
    </row>
    <row r="369" spans="1:14" hidden="1">
      <c r="A369" s="17" t="s">
        <v>188</v>
      </c>
      <c r="B369" s="16" t="s">
        <v>99</v>
      </c>
      <c r="C369" s="16" t="s">
        <v>149</v>
      </c>
      <c r="D369" s="16" t="s">
        <v>302</v>
      </c>
      <c r="E369" s="61" t="s">
        <v>312</v>
      </c>
      <c r="F369" s="16" t="s">
        <v>134</v>
      </c>
      <c r="G369" s="16"/>
      <c r="H369" s="16" t="s">
        <v>135</v>
      </c>
      <c r="I369" s="19" t="s">
        <v>1</v>
      </c>
      <c r="J369" s="12">
        <f>J370</f>
        <v>300000</v>
      </c>
      <c r="K369" s="13"/>
      <c r="L369" s="13">
        <f t="shared" si="78"/>
        <v>300000</v>
      </c>
      <c r="M369" s="13"/>
      <c r="N369" s="13">
        <f t="shared" si="89"/>
        <v>300000</v>
      </c>
    </row>
    <row r="370" spans="1:14" hidden="1">
      <c r="A370" s="17" t="s">
        <v>313</v>
      </c>
      <c r="B370" s="16" t="s">
        <v>99</v>
      </c>
      <c r="C370" s="16" t="s">
        <v>149</v>
      </c>
      <c r="D370" s="16" t="s">
        <v>302</v>
      </c>
      <c r="E370" s="61" t="s">
        <v>312</v>
      </c>
      <c r="F370" s="16" t="s">
        <v>134</v>
      </c>
      <c r="G370" s="16"/>
      <c r="H370" s="16" t="s">
        <v>135</v>
      </c>
      <c r="I370" s="19">
        <v>1140</v>
      </c>
      <c r="J370" s="12">
        <v>300000</v>
      </c>
      <c r="K370" s="13"/>
      <c r="L370" s="13">
        <f t="shared" si="78"/>
        <v>300000</v>
      </c>
      <c r="M370" s="13"/>
      <c r="N370" s="13">
        <f t="shared" si="89"/>
        <v>300000</v>
      </c>
    </row>
    <row r="371" spans="1:14" s="60" customFormat="1" ht="25.5" hidden="1">
      <c r="A371" s="50" t="s">
        <v>314</v>
      </c>
      <c r="B371" s="51"/>
      <c r="C371" s="51"/>
      <c r="D371" s="51"/>
      <c r="E371" s="62"/>
      <c r="F371" s="51"/>
      <c r="G371" s="51"/>
      <c r="H371" s="51"/>
      <c r="I371" s="52"/>
      <c r="J371" s="53">
        <v>300000</v>
      </c>
      <c r="K371" s="108"/>
      <c r="L371" s="13">
        <f t="shared" si="78"/>
        <v>300000</v>
      </c>
      <c r="M371" s="108"/>
      <c r="N371" s="13">
        <f t="shared" si="89"/>
        <v>300000</v>
      </c>
    </row>
    <row r="372" spans="1:14" ht="27">
      <c r="A372" s="41" t="s">
        <v>315</v>
      </c>
      <c r="B372" s="42" t="s">
        <v>99</v>
      </c>
      <c r="C372" s="42" t="s">
        <v>149</v>
      </c>
      <c r="D372" s="42" t="s">
        <v>302</v>
      </c>
      <c r="E372" s="42" t="s">
        <v>316</v>
      </c>
      <c r="F372" s="42" t="s">
        <v>1</v>
      </c>
      <c r="G372" s="42"/>
      <c r="H372" s="42" t="s">
        <v>1</v>
      </c>
      <c r="I372" s="43" t="s">
        <v>1</v>
      </c>
      <c r="J372" s="44">
        <f t="shared" ref="J372:J374" si="91">J373</f>
        <v>150000</v>
      </c>
      <c r="K372" s="13"/>
      <c r="L372" s="109">
        <f t="shared" si="78"/>
        <v>150000</v>
      </c>
      <c r="M372" s="13"/>
      <c r="N372" s="27">
        <f t="shared" si="89"/>
        <v>150000</v>
      </c>
    </row>
    <row r="373" spans="1:14">
      <c r="A373" s="40" t="s">
        <v>202</v>
      </c>
      <c r="B373" s="5" t="s">
        <v>99</v>
      </c>
      <c r="C373" s="5" t="s">
        <v>149</v>
      </c>
      <c r="D373" s="5" t="s">
        <v>302</v>
      </c>
      <c r="E373" s="5" t="s">
        <v>316</v>
      </c>
      <c r="F373" s="5" t="s">
        <v>203</v>
      </c>
      <c r="G373" s="5"/>
      <c r="H373" s="5" t="s">
        <v>1</v>
      </c>
      <c r="I373" s="38" t="s">
        <v>1</v>
      </c>
      <c r="J373" s="39">
        <f t="shared" si="91"/>
        <v>150000</v>
      </c>
      <c r="K373" s="13"/>
      <c r="L373" s="27">
        <f t="shared" ref="L373:L439" si="92">J373+K373</f>
        <v>150000</v>
      </c>
      <c r="M373" s="13"/>
      <c r="N373" s="27">
        <f t="shared" si="89"/>
        <v>150000</v>
      </c>
    </row>
    <row r="374" spans="1:14" ht="63.75" hidden="1">
      <c r="A374" s="6" t="s">
        <v>307</v>
      </c>
      <c r="B374" s="5" t="s">
        <v>99</v>
      </c>
      <c r="C374" s="5" t="s">
        <v>149</v>
      </c>
      <c r="D374" s="5" t="s">
        <v>302</v>
      </c>
      <c r="E374" s="5" t="s">
        <v>316</v>
      </c>
      <c r="F374" s="5" t="s">
        <v>308</v>
      </c>
      <c r="G374" s="5"/>
      <c r="H374" s="5" t="s">
        <v>1</v>
      </c>
      <c r="I374" s="38" t="s">
        <v>1</v>
      </c>
      <c r="J374" s="39">
        <f t="shared" si="91"/>
        <v>150000</v>
      </c>
      <c r="K374" s="13"/>
      <c r="L374" s="27">
        <f t="shared" si="92"/>
        <v>150000</v>
      </c>
      <c r="M374" s="13"/>
      <c r="N374" s="27">
        <f t="shared" si="89"/>
        <v>150000</v>
      </c>
    </row>
    <row r="375" spans="1:14" ht="38.25" hidden="1">
      <c r="A375" s="17" t="s">
        <v>309</v>
      </c>
      <c r="B375" s="16" t="s">
        <v>99</v>
      </c>
      <c r="C375" s="16" t="s">
        <v>149</v>
      </c>
      <c r="D375" s="16" t="s">
        <v>302</v>
      </c>
      <c r="E375" s="61" t="s">
        <v>316</v>
      </c>
      <c r="F375" s="16">
        <v>814</v>
      </c>
      <c r="G375" s="16"/>
      <c r="H375" s="16"/>
      <c r="I375" s="19" t="s">
        <v>1</v>
      </c>
      <c r="J375" s="12">
        <f>J376</f>
        <v>150000</v>
      </c>
      <c r="K375" s="13"/>
      <c r="L375" s="13">
        <f t="shared" si="92"/>
        <v>150000</v>
      </c>
      <c r="M375" s="13"/>
      <c r="N375" s="13">
        <f t="shared" si="89"/>
        <v>150000</v>
      </c>
    </row>
    <row r="376" spans="1:14" ht="51" hidden="1">
      <c r="A376" s="17" t="s">
        <v>310</v>
      </c>
      <c r="B376" s="16" t="s">
        <v>99</v>
      </c>
      <c r="C376" s="16" t="s">
        <v>149</v>
      </c>
      <c r="D376" s="16" t="s">
        <v>302</v>
      </c>
      <c r="E376" s="61" t="s">
        <v>316</v>
      </c>
      <c r="F376" s="16">
        <v>814</v>
      </c>
      <c r="G376" s="16"/>
      <c r="H376" s="16">
        <v>246</v>
      </c>
      <c r="I376" s="19"/>
      <c r="J376" s="12">
        <v>150000</v>
      </c>
      <c r="K376" s="13"/>
      <c r="L376" s="13">
        <f t="shared" si="92"/>
        <v>150000</v>
      </c>
      <c r="M376" s="13"/>
      <c r="N376" s="13">
        <f t="shared" si="89"/>
        <v>150000</v>
      </c>
    </row>
    <row r="377" spans="1:14">
      <c r="A377" s="40" t="s">
        <v>105</v>
      </c>
      <c r="B377" s="5" t="s">
        <v>99</v>
      </c>
      <c r="C377" s="5" t="s">
        <v>149</v>
      </c>
      <c r="D377" s="5" t="s">
        <v>302</v>
      </c>
      <c r="E377" s="5" t="s">
        <v>106</v>
      </c>
      <c r="F377" s="5" t="s">
        <v>1</v>
      </c>
      <c r="G377" s="5"/>
      <c r="H377" s="5" t="s">
        <v>1</v>
      </c>
      <c r="I377" s="38" t="s">
        <v>1</v>
      </c>
      <c r="J377" s="39">
        <f t="shared" ref="J377:J383" si="93">J378</f>
        <v>1244133.3400000001</v>
      </c>
      <c r="K377" s="13"/>
      <c r="L377" s="27">
        <f t="shared" si="92"/>
        <v>1244133.3400000001</v>
      </c>
      <c r="M377" s="13"/>
      <c r="N377" s="27">
        <f t="shared" si="89"/>
        <v>1244133.3400000001</v>
      </c>
    </row>
    <row r="378" spans="1:14">
      <c r="A378" s="40" t="s">
        <v>227</v>
      </c>
      <c r="B378" s="5" t="s">
        <v>99</v>
      </c>
      <c r="C378" s="5" t="s">
        <v>149</v>
      </c>
      <c r="D378" s="5" t="s">
        <v>302</v>
      </c>
      <c r="E378" s="5" t="s">
        <v>228</v>
      </c>
      <c r="F378" s="5" t="s">
        <v>1</v>
      </c>
      <c r="G378" s="5"/>
      <c r="H378" s="5" t="s">
        <v>1</v>
      </c>
      <c r="I378" s="38" t="s">
        <v>1</v>
      </c>
      <c r="J378" s="39">
        <f t="shared" si="93"/>
        <v>1244133.3400000001</v>
      </c>
      <c r="K378" s="13"/>
      <c r="L378" s="27">
        <f t="shared" si="92"/>
        <v>1244133.3400000001</v>
      </c>
      <c r="M378" s="13"/>
      <c r="N378" s="27">
        <f t="shared" si="89"/>
        <v>1244133.3400000001</v>
      </c>
    </row>
    <row r="379" spans="1:14" ht="27">
      <c r="A379" s="41" t="s">
        <v>229</v>
      </c>
      <c r="B379" s="42" t="s">
        <v>99</v>
      </c>
      <c r="C379" s="42" t="s">
        <v>149</v>
      </c>
      <c r="D379" s="42" t="s">
        <v>302</v>
      </c>
      <c r="E379" s="42" t="s">
        <v>230</v>
      </c>
      <c r="F379" s="42" t="s">
        <v>1</v>
      </c>
      <c r="G379" s="42"/>
      <c r="H379" s="42" t="s">
        <v>1</v>
      </c>
      <c r="I379" s="43" t="s">
        <v>1</v>
      </c>
      <c r="J379" s="44">
        <f t="shared" si="93"/>
        <v>1244133.3400000001</v>
      </c>
      <c r="K379" s="13"/>
      <c r="L379" s="109">
        <f t="shared" si="92"/>
        <v>1244133.3400000001</v>
      </c>
      <c r="M379" s="13"/>
      <c r="N379" s="27">
        <f t="shared" si="89"/>
        <v>1244133.3400000001</v>
      </c>
    </row>
    <row r="380" spans="1:14" ht="25.5">
      <c r="A380" s="40" t="s">
        <v>129</v>
      </c>
      <c r="B380" s="5" t="s">
        <v>99</v>
      </c>
      <c r="C380" s="5" t="s">
        <v>149</v>
      </c>
      <c r="D380" s="5" t="s">
        <v>302</v>
      </c>
      <c r="E380" s="5" t="s">
        <v>230</v>
      </c>
      <c r="F380" s="5" t="s">
        <v>130</v>
      </c>
      <c r="G380" s="5"/>
      <c r="H380" s="5" t="s">
        <v>1</v>
      </c>
      <c r="I380" s="38" t="s">
        <v>1</v>
      </c>
      <c r="J380" s="39">
        <f t="shared" si="93"/>
        <v>1244133.3400000001</v>
      </c>
      <c r="K380" s="13"/>
      <c r="L380" s="27">
        <f t="shared" si="92"/>
        <v>1244133.3400000001</v>
      </c>
      <c r="M380" s="13"/>
      <c r="N380" s="27">
        <f t="shared" si="89"/>
        <v>1244133.3400000001</v>
      </c>
    </row>
    <row r="381" spans="1:14" ht="38.25" hidden="1">
      <c r="A381" s="40" t="s">
        <v>131</v>
      </c>
      <c r="B381" s="5" t="s">
        <v>99</v>
      </c>
      <c r="C381" s="5" t="s">
        <v>149</v>
      </c>
      <c r="D381" s="5" t="s">
        <v>302</v>
      </c>
      <c r="E381" s="5" t="s">
        <v>230</v>
      </c>
      <c r="F381" s="5" t="s">
        <v>132</v>
      </c>
      <c r="G381" s="5"/>
      <c r="H381" s="5" t="s">
        <v>1</v>
      </c>
      <c r="I381" s="38" t="s">
        <v>1</v>
      </c>
      <c r="J381" s="39">
        <f t="shared" si="93"/>
        <v>1244133.3400000001</v>
      </c>
      <c r="K381" s="13"/>
      <c r="L381" s="27">
        <f t="shared" si="92"/>
        <v>1244133.3400000001</v>
      </c>
      <c r="M381" s="13"/>
      <c r="N381" s="27">
        <f t="shared" si="89"/>
        <v>1244133.3400000001</v>
      </c>
    </row>
    <row r="382" spans="1:14" ht="51" hidden="1">
      <c r="A382" s="6" t="s">
        <v>317</v>
      </c>
      <c r="B382" s="5" t="s">
        <v>99</v>
      </c>
      <c r="C382" s="5" t="s">
        <v>149</v>
      </c>
      <c r="D382" s="5" t="s">
        <v>302</v>
      </c>
      <c r="E382" s="5" t="s">
        <v>230</v>
      </c>
      <c r="F382" s="5">
        <v>245</v>
      </c>
      <c r="G382" s="5"/>
      <c r="H382" s="5" t="s">
        <v>1</v>
      </c>
      <c r="I382" s="38" t="s">
        <v>1</v>
      </c>
      <c r="J382" s="39">
        <f t="shared" si="93"/>
        <v>1244133.3400000001</v>
      </c>
      <c r="K382" s="13"/>
      <c r="L382" s="27">
        <f t="shared" si="92"/>
        <v>1244133.3400000001</v>
      </c>
      <c r="M382" s="13"/>
      <c r="N382" s="27">
        <f t="shared" si="89"/>
        <v>1244133.3400000001</v>
      </c>
    </row>
    <row r="383" spans="1:14" hidden="1">
      <c r="A383" s="17" t="s">
        <v>188</v>
      </c>
      <c r="B383" s="16" t="s">
        <v>99</v>
      </c>
      <c r="C383" s="16" t="s">
        <v>149</v>
      </c>
      <c r="D383" s="16" t="s">
        <v>302</v>
      </c>
      <c r="E383" s="16" t="s">
        <v>230</v>
      </c>
      <c r="F383" s="16">
        <v>245</v>
      </c>
      <c r="G383" s="16"/>
      <c r="H383" s="16" t="s">
        <v>135</v>
      </c>
      <c r="I383" s="19" t="s">
        <v>1</v>
      </c>
      <c r="J383" s="12">
        <f t="shared" si="93"/>
        <v>1244133.3400000001</v>
      </c>
      <c r="K383" s="13"/>
      <c r="L383" s="13">
        <f t="shared" si="92"/>
        <v>1244133.3400000001</v>
      </c>
      <c r="M383" s="13"/>
      <c r="N383" s="13">
        <f t="shared" si="89"/>
        <v>1244133.3400000001</v>
      </c>
    </row>
    <row r="384" spans="1:14" hidden="1">
      <c r="A384" s="17" t="s">
        <v>282</v>
      </c>
      <c r="B384" s="16" t="s">
        <v>99</v>
      </c>
      <c r="C384" s="16" t="s">
        <v>149</v>
      </c>
      <c r="D384" s="16" t="s">
        <v>302</v>
      </c>
      <c r="E384" s="16" t="s">
        <v>230</v>
      </c>
      <c r="F384" s="16">
        <v>245</v>
      </c>
      <c r="G384" s="16"/>
      <c r="H384" s="16" t="s">
        <v>135</v>
      </c>
      <c r="I384" s="19" t="s">
        <v>196</v>
      </c>
      <c r="J384" s="12">
        <f>J385</f>
        <v>1244133.3400000001</v>
      </c>
      <c r="K384" s="13"/>
      <c r="L384" s="13">
        <f t="shared" si="92"/>
        <v>1244133.3400000001</v>
      </c>
      <c r="M384" s="13"/>
      <c r="N384" s="13">
        <f t="shared" si="89"/>
        <v>1244133.3400000001</v>
      </c>
    </row>
    <row r="385" spans="1:14" ht="25.5" hidden="1">
      <c r="A385" s="94" t="s">
        <v>318</v>
      </c>
      <c r="B385" s="62"/>
      <c r="C385" s="62"/>
      <c r="D385" s="62"/>
      <c r="E385" s="62"/>
      <c r="F385" s="62"/>
      <c r="G385" s="62"/>
      <c r="H385" s="62"/>
      <c r="I385" s="58"/>
      <c r="J385" s="59">
        <v>1244133.3400000001</v>
      </c>
      <c r="K385" s="13"/>
      <c r="L385" s="13">
        <f t="shared" si="92"/>
        <v>1244133.3400000001</v>
      </c>
      <c r="M385" s="13"/>
      <c r="N385" s="13">
        <f t="shared" si="89"/>
        <v>1244133.3400000001</v>
      </c>
    </row>
    <row r="386" spans="1:14" ht="25.5">
      <c r="A386" s="36" t="s">
        <v>319</v>
      </c>
      <c r="B386" s="37" t="s">
        <v>99</v>
      </c>
      <c r="C386" s="5" t="s">
        <v>279</v>
      </c>
      <c r="D386" s="5" t="s">
        <v>1</v>
      </c>
      <c r="E386" s="5" t="s">
        <v>1</v>
      </c>
      <c r="F386" s="5" t="s">
        <v>1</v>
      </c>
      <c r="G386" s="5"/>
      <c r="H386" s="5" t="s">
        <v>1</v>
      </c>
      <c r="I386" s="38" t="s">
        <v>1</v>
      </c>
      <c r="J386" s="39">
        <f>J387+J431</f>
        <v>52942879.210000001</v>
      </c>
      <c r="K386" s="39">
        <f>K387+K431</f>
        <v>2315789.2200000002</v>
      </c>
      <c r="L386" s="39">
        <f>L387+L431</f>
        <v>55258688.43</v>
      </c>
      <c r="M386" s="39">
        <f t="shared" ref="M386:N386" si="94">M387+M431</f>
        <v>40440.839999999997</v>
      </c>
      <c r="N386" s="39">
        <f t="shared" si="94"/>
        <v>55299129.269999996</v>
      </c>
    </row>
    <row r="387" spans="1:14">
      <c r="A387" s="36" t="s">
        <v>320</v>
      </c>
      <c r="B387" s="37" t="s">
        <v>99</v>
      </c>
      <c r="C387" s="5" t="s">
        <v>279</v>
      </c>
      <c r="D387" s="5" t="s">
        <v>102</v>
      </c>
      <c r="E387" s="5" t="s">
        <v>1</v>
      </c>
      <c r="F387" s="5" t="s">
        <v>1</v>
      </c>
      <c r="G387" s="5"/>
      <c r="H387" s="5" t="s">
        <v>1</v>
      </c>
      <c r="I387" s="38" t="s">
        <v>1</v>
      </c>
      <c r="J387" s="39">
        <f>J388+J404</f>
        <v>39626841.800000004</v>
      </c>
      <c r="K387" s="39">
        <f t="shared" ref="K387:L387" si="95">K388+K404</f>
        <v>468551.91000000003</v>
      </c>
      <c r="L387" s="39">
        <f t="shared" si="95"/>
        <v>40095393.710000001</v>
      </c>
      <c r="M387" s="13"/>
      <c r="N387" s="27">
        <f t="shared" si="89"/>
        <v>40095393.710000001</v>
      </c>
    </row>
    <row r="388" spans="1:14">
      <c r="A388" s="40" t="s">
        <v>227</v>
      </c>
      <c r="B388" s="5" t="s">
        <v>99</v>
      </c>
      <c r="C388" s="5" t="s">
        <v>279</v>
      </c>
      <c r="D388" s="5" t="s">
        <v>102</v>
      </c>
      <c r="E388" s="5" t="s">
        <v>228</v>
      </c>
      <c r="F388" s="5" t="s">
        <v>1</v>
      </c>
      <c r="G388" s="5"/>
      <c r="H388" s="5" t="s">
        <v>1</v>
      </c>
      <c r="I388" s="38" t="s">
        <v>1</v>
      </c>
      <c r="J388" s="39">
        <f>J389+J395</f>
        <v>755854.2</v>
      </c>
      <c r="K388" s="39">
        <f t="shared" ref="K388:L388" si="96">K389+K395</f>
        <v>184936.17</v>
      </c>
      <c r="L388" s="39">
        <f t="shared" si="96"/>
        <v>940790.37</v>
      </c>
      <c r="M388" s="13"/>
      <c r="N388" s="27">
        <f t="shared" si="89"/>
        <v>940790.37</v>
      </c>
    </row>
    <row r="389" spans="1:14" ht="94.5">
      <c r="A389" s="41" t="s">
        <v>321</v>
      </c>
      <c r="B389" s="42" t="s">
        <v>99</v>
      </c>
      <c r="C389" s="42" t="s">
        <v>279</v>
      </c>
      <c r="D389" s="42" t="s">
        <v>102</v>
      </c>
      <c r="E389" s="42" t="s">
        <v>322</v>
      </c>
      <c r="F389" s="42" t="s">
        <v>1</v>
      </c>
      <c r="G389" s="42"/>
      <c r="H389" s="42" t="s">
        <v>1</v>
      </c>
      <c r="I389" s="43" t="s">
        <v>1</v>
      </c>
      <c r="J389" s="44">
        <f>J390</f>
        <v>755854.2</v>
      </c>
      <c r="K389" s="44">
        <f t="shared" ref="K389:L393" si="97">K390</f>
        <v>184936.17</v>
      </c>
      <c r="L389" s="44">
        <f t="shared" si="97"/>
        <v>940790.37</v>
      </c>
      <c r="M389" s="13"/>
      <c r="N389" s="27">
        <f t="shared" si="89"/>
        <v>940790.37</v>
      </c>
    </row>
    <row r="390" spans="1:14">
      <c r="A390" s="40" t="s">
        <v>202</v>
      </c>
      <c r="B390" s="5" t="s">
        <v>99</v>
      </c>
      <c r="C390" s="5" t="s">
        <v>279</v>
      </c>
      <c r="D390" s="5" t="s">
        <v>102</v>
      </c>
      <c r="E390" s="5" t="s">
        <v>322</v>
      </c>
      <c r="F390" s="5">
        <v>800</v>
      </c>
      <c r="G390" s="5"/>
      <c r="H390" s="5" t="s">
        <v>1</v>
      </c>
      <c r="I390" s="38" t="s">
        <v>1</v>
      </c>
      <c r="J390" s="39">
        <f>J391</f>
        <v>755854.2</v>
      </c>
      <c r="K390" s="39">
        <f t="shared" si="97"/>
        <v>184936.17</v>
      </c>
      <c r="L390" s="39">
        <f t="shared" si="97"/>
        <v>940790.37</v>
      </c>
      <c r="M390" s="13"/>
      <c r="N390" s="27">
        <f t="shared" si="89"/>
        <v>940790.37</v>
      </c>
    </row>
    <row r="391" spans="1:14" hidden="1">
      <c r="A391" s="40" t="s">
        <v>204</v>
      </c>
      <c r="B391" s="5" t="s">
        <v>99</v>
      </c>
      <c r="C391" s="5" t="s">
        <v>279</v>
      </c>
      <c r="D391" s="5" t="s">
        <v>102</v>
      </c>
      <c r="E391" s="5" t="s">
        <v>322</v>
      </c>
      <c r="F391" s="5">
        <v>850</v>
      </c>
      <c r="G391" s="5"/>
      <c r="H391" s="5" t="s">
        <v>1</v>
      </c>
      <c r="I391" s="38" t="s">
        <v>1</v>
      </c>
      <c r="J391" s="39">
        <f>J392</f>
        <v>755854.2</v>
      </c>
      <c r="K391" s="39">
        <f t="shared" si="97"/>
        <v>184936.17</v>
      </c>
      <c r="L391" s="39">
        <f t="shared" si="97"/>
        <v>940790.37</v>
      </c>
      <c r="M391" s="13"/>
      <c r="N391" s="27">
        <f t="shared" si="89"/>
        <v>940790.37</v>
      </c>
    </row>
    <row r="392" spans="1:14" hidden="1">
      <c r="A392" s="6" t="s">
        <v>212</v>
      </c>
      <c r="B392" s="5" t="s">
        <v>99</v>
      </c>
      <c r="C392" s="5" t="s">
        <v>279</v>
      </c>
      <c r="D392" s="5" t="s">
        <v>102</v>
      </c>
      <c r="E392" s="5" t="s">
        <v>322</v>
      </c>
      <c r="F392" s="5">
        <v>853</v>
      </c>
      <c r="G392" s="5"/>
      <c r="H392" s="5" t="s">
        <v>1</v>
      </c>
      <c r="I392" s="38" t="s">
        <v>1</v>
      </c>
      <c r="J392" s="39">
        <f>J393</f>
        <v>755854.2</v>
      </c>
      <c r="K392" s="39">
        <f t="shared" si="97"/>
        <v>184936.17</v>
      </c>
      <c r="L392" s="39">
        <f t="shared" si="97"/>
        <v>940790.37</v>
      </c>
      <c r="M392" s="13"/>
      <c r="N392" s="27">
        <f t="shared" si="89"/>
        <v>940790.37</v>
      </c>
    </row>
    <row r="393" spans="1:14" hidden="1">
      <c r="A393" s="55" t="s">
        <v>144</v>
      </c>
      <c r="B393" s="16" t="s">
        <v>99</v>
      </c>
      <c r="C393" s="16" t="s">
        <v>279</v>
      </c>
      <c r="D393" s="16" t="s">
        <v>102</v>
      </c>
      <c r="E393" s="61" t="s">
        <v>322</v>
      </c>
      <c r="F393" s="16">
        <v>853</v>
      </c>
      <c r="G393" s="16"/>
      <c r="H393" s="16">
        <v>290</v>
      </c>
      <c r="I393" s="19" t="s">
        <v>1</v>
      </c>
      <c r="J393" s="12">
        <f>J394</f>
        <v>755854.2</v>
      </c>
      <c r="K393" s="12">
        <f t="shared" si="97"/>
        <v>184936.17</v>
      </c>
      <c r="L393" s="12">
        <f t="shared" si="97"/>
        <v>940790.37</v>
      </c>
      <c r="M393" s="13"/>
      <c r="N393" s="13">
        <f t="shared" si="89"/>
        <v>940790.37</v>
      </c>
    </row>
    <row r="394" spans="1:14" ht="25.5" hidden="1">
      <c r="A394" s="17" t="s">
        <v>214</v>
      </c>
      <c r="B394" s="16" t="s">
        <v>99</v>
      </c>
      <c r="C394" s="16" t="s">
        <v>279</v>
      </c>
      <c r="D394" s="16" t="s">
        <v>102</v>
      </c>
      <c r="E394" s="61" t="s">
        <v>322</v>
      </c>
      <c r="F394" s="16">
        <v>853</v>
      </c>
      <c r="G394" s="16"/>
      <c r="H394" s="16">
        <v>297</v>
      </c>
      <c r="I394" s="19">
        <v>1150</v>
      </c>
      <c r="J394" s="12">
        <v>755854.2</v>
      </c>
      <c r="K394" s="13">
        <v>184936.17</v>
      </c>
      <c r="L394" s="13">
        <f t="shared" si="92"/>
        <v>940790.37</v>
      </c>
      <c r="M394" s="13"/>
      <c r="N394" s="13">
        <f t="shared" si="89"/>
        <v>940790.37</v>
      </c>
    </row>
    <row r="395" spans="1:14" ht="81" hidden="1">
      <c r="A395" s="41" t="s">
        <v>323</v>
      </c>
      <c r="B395" s="42" t="s">
        <v>99</v>
      </c>
      <c r="C395" s="42" t="s">
        <v>279</v>
      </c>
      <c r="D395" s="42" t="s">
        <v>102</v>
      </c>
      <c r="E395" s="42" t="s">
        <v>324</v>
      </c>
      <c r="F395" s="42" t="s">
        <v>1</v>
      </c>
      <c r="G395" s="42"/>
      <c r="H395" s="42" t="s">
        <v>1</v>
      </c>
      <c r="I395" s="43" t="s">
        <v>1</v>
      </c>
      <c r="J395" s="44">
        <f>J396</f>
        <v>0</v>
      </c>
      <c r="K395" s="13"/>
      <c r="L395" s="13">
        <f t="shared" si="92"/>
        <v>0</v>
      </c>
      <c r="M395" s="13"/>
      <c r="N395" s="13">
        <f t="shared" si="89"/>
        <v>0</v>
      </c>
    </row>
    <row r="396" spans="1:14" ht="25.5" hidden="1">
      <c r="A396" s="40" t="s">
        <v>129</v>
      </c>
      <c r="B396" s="5" t="s">
        <v>99</v>
      </c>
      <c r="C396" s="5" t="s">
        <v>279</v>
      </c>
      <c r="D396" s="5" t="s">
        <v>102</v>
      </c>
      <c r="E396" s="5" t="s">
        <v>324</v>
      </c>
      <c r="F396" s="5" t="s">
        <v>130</v>
      </c>
      <c r="G396" s="5"/>
      <c r="H396" s="5" t="s">
        <v>1</v>
      </c>
      <c r="I396" s="38" t="s">
        <v>1</v>
      </c>
      <c r="J396" s="39">
        <f>J397</f>
        <v>0</v>
      </c>
      <c r="K396" s="13"/>
      <c r="L396" s="13">
        <f t="shared" si="92"/>
        <v>0</v>
      </c>
      <c r="M396" s="13"/>
      <c r="N396" s="13">
        <f t="shared" si="89"/>
        <v>0</v>
      </c>
    </row>
    <row r="397" spans="1:14" ht="38.25" hidden="1">
      <c r="A397" s="40" t="s">
        <v>131</v>
      </c>
      <c r="B397" s="5" t="s">
        <v>99</v>
      </c>
      <c r="C397" s="5" t="s">
        <v>279</v>
      </c>
      <c r="D397" s="5" t="s">
        <v>102</v>
      </c>
      <c r="E397" s="5" t="s">
        <v>324</v>
      </c>
      <c r="F397" s="5" t="s">
        <v>132</v>
      </c>
      <c r="G397" s="5"/>
      <c r="H397" s="5" t="s">
        <v>1</v>
      </c>
      <c r="I397" s="38" t="s">
        <v>1</v>
      </c>
      <c r="J397" s="39">
        <f>J398+J401</f>
        <v>0</v>
      </c>
      <c r="K397" s="13"/>
      <c r="L397" s="13">
        <f t="shared" si="92"/>
        <v>0</v>
      </c>
      <c r="M397" s="13"/>
      <c r="N397" s="13">
        <f t="shared" si="89"/>
        <v>0</v>
      </c>
    </row>
    <row r="398" spans="1:14" ht="38.25" hidden="1">
      <c r="A398" s="6" t="s">
        <v>231</v>
      </c>
      <c r="B398" s="5" t="s">
        <v>99</v>
      </c>
      <c r="C398" s="5" t="s">
        <v>279</v>
      </c>
      <c r="D398" s="5" t="s">
        <v>102</v>
      </c>
      <c r="E398" s="5" t="s">
        <v>324</v>
      </c>
      <c r="F398" s="5">
        <v>243</v>
      </c>
      <c r="G398" s="5"/>
      <c r="H398" s="5"/>
      <c r="I398" s="38"/>
      <c r="J398" s="39">
        <f>J399</f>
        <v>0</v>
      </c>
      <c r="K398" s="13"/>
      <c r="L398" s="13">
        <f t="shared" si="92"/>
        <v>0</v>
      </c>
      <c r="M398" s="13"/>
      <c r="N398" s="13">
        <f t="shared" si="89"/>
        <v>0</v>
      </c>
    </row>
    <row r="399" spans="1:14" hidden="1">
      <c r="A399" s="17" t="s">
        <v>233</v>
      </c>
      <c r="B399" s="61" t="s">
        <v>99</v>
      </c>
      <c r="C399" s="61" t="s">
        <v>279</v>
      </c>
      <c r="D399" s="61" t="s">
        <v>102</v>
      </c>
      <c r="E399" s="61" t="s">
        <v>324</v>
      </c>
      <c r="F399" s="61">
        <v>243</v>
      </c>
      <c r="G399" s="61"/>
      <c r="H399" s="61">
        <v>225</v>
      </c>
      <c r="I399" s="56"/>
      <c r="J399" s="57">
        <f>J400</f>
        <v>0</v>
      </c>
      <c r="K399" s="13"/>
      <c r="L399" s="13">
        <f t="shared" si="92"/>
        <v>0</v>
      </c>
      <c r="M399" s="13"/>
      <c r="N399" s="13">
        <f t="shared" si="89"/>
        <v>0</v>
      </c>
    </row>
    <row r="400" spans="1:14" ht="25.5" hidden="1">
      <c r="A400" s="17" t="s">
        <v>166</v>
      </c>
      <c r="B400" s="16" t="s">
        <v>99</v>
      </c>
      <c r="C400" s="16" t="s">
        <v>279</v>
      </c>
      <c r="D400" s="16" t="s">
        <v>102</v>
      </c>
      <c r="E400" s="61" t="s">
        <v>324</v>
      </c>
      <c r="F400" s="16">
        <v>243</v>
      </c>
      <c r="G400" s="16"/>
      <c r="H400" s="16" t="s">
        <v>165</v>
      </c>
      <c r="I400" s="19" t="s">
        <v>185</v>
      </c>
      <c r="J400" s="57">
        <v>0</v>
      </c>
      <c r="K400" s="13"/>
      <c r="L400" s="13">
        <f t="shared" si="92"/>
        <v>0</v>
      </c>
      <c r="M400" s="13"/>
      <c r="N400" s="13">
        <f t="shared" si="89"/>
        <v>0</v>
      </c>
    </row>
    <row r="401" spans="1:14" ht="38.25" hidden="1">
      <c r="A401" s="6" t="s">
        <v>133</v>
      </c>
      <c r="B401" s="5" t="s">
        <v>99</v>
      </c>
      <c r="C401" s="5" t="s">
        <v>279</v>
      </c>
      <c r="D401" s="5" t="s">
        <v>102</v>
      </c>
      <c r="E401" s="5" t="s">
        <v>324</v>
      </c>
      <c r="F401" s="5" t="s">
        <v>134</v>
      </c>
      <c r="G401" s="5"/>
      <c r="H401" s="5" t="s">
        <v>1</v>
      </c>
      <c r="I401" s="38" t="s">
        <v>1</v>
      </c>
      <c r="J401" s="39">
        <f>J402</f>
        <v>0</v>
      </c>
      <c r="K401" s="13"/>
      <c r="L401" s="13">
        <f t="shared" si="92"/>
        <v>0</v>
      </c>
      <c r="M401" s="13"/>
      <c r="N401" s="13">
        <f t="shared" si="89"/>
        <v>0</v>
      </c>
    </row>
    <row r="402" spans="1:14" hidden="1">
      <c r="A402" s="17" t="s">
        <v>325</v>
      </c>
      <c r="B402" s="16" t="s">
        <v>99</v>
      </c>
      <c r="C402" s="16" t="s">
        <v>279</v>
      </c>
      <c r="D402" s="16" t="s">
        <v>102</v>
      </c>
      <c r="E402" s="61" t="s">
        <v>324</v>
      </c>
      <c r="F402" s="16" t="s">
        <v>134</v>
      </c>
      <c r="G402" s="16"/>
      <c r="H402" s="16" t="s">
        <v>199</v>
      </c>
      <c r="I402" s="19" t="s">
        <v>1</v>
      </c>
      <c r="J402" s="12">
        <f>J403</f>
        <v>0</v>
      </c>
      <c r="K402" s="13"/>
      <c r="L402" s="13">
        <f t="shared" si="92"/>
        <v>0</v>
      </c>
      <c r="M402" s="13"/>
      <c r="N402" s="13">
        <f t="shared" si="89"/>
        <v>0</v>
      </c>
    </row>
    <row r="403" spans="1:14" hidden="1">
      <c r="A403" s="17" t="s">
        <v>326</v>
      </c>
      <c r="B403" s="16" t="s">
        <v>99</v>
      </c>
      <c r="C403" s="16" t="s">
        <v>279</v>
      </c>
      <c r="D403" s="16" t="s">
        <v>102</v>
      </c>
      <c r="E403" s="61" t="s">
        <v>324</v>
      </c>
      <c r="F403" s="16" t="s">
        <v>134</v>
      </c>
      <c r="G403" s="16"/>
      <c r="H403" s="16">
        <v>344</v>
      </c>
      <c r="I403" s="19" t="s">
        <v>327</v>
      </c>
      <c r="J403" s="12"/>
      <c r="K403" s="13"/>
      <c r="L403" s="13">
        <f t="shared" si="92"/>
        <v>0</v>
      </c>
      <c r="M403" s="13"/>
      <c r="N403" s="13">
        <f t="shared" si="89"/>
        <v>0</v>
      </c>
    </row>
    <row r="404" spans="1:14">
      <c r="A404" s="40" t="s">
        <v>105</v>
      </c>
      <c r="B404" s="5" t="s">
        <v>99</v>
      </c>
      <c r="C404" s="5" t="s">
        <v>279</v>
      </c>
      <c r="D404" s="5" t="s">
        <v>102</v>
      </c>
      <c r="E404" s="5" t="s">
        <v>106</v>
      </c>
      <c r="F404" s="5" t="s">
        <v>1</v>
      </c>
      <c r="G404" s="5"/>
      <c r="H404" s="5" t="s">
        <v>1</v>
      </c>
      <c r="I404" s="38" t="s">
        <v>1</v>
      </c>
      <c r="J404" s="39">
        <f>J405</f>
        <v>38870987.600000001</v>
      </c>
      <c r="K404" s="39">
        <f t="shared" ref="K404:L404" si="98">K405</f>
        <v>283615.74</v>
      </c>
      <c r="L404" s="39">
        <f t="shared" si="98"/>
        <v>39154603.340000004</v>
      </c>
      <c r="M404" s="13"/>
      <c r="N404" s="27">
        <f t="shared" si="89"/>
        <v>39154603.340000004</v>
      </c>
    </row>
    <row r="405" spans="1:14">
      <c r="A405" s="40" t="s">
        <v>227</v>
      </c>
      <c r="B405" s="5" t="s">
        <v>99</v>
      </c>
      <c r="C405" s="5" t="s">
        <v>279</v>
      </c>
      <c r="D405" s="5" t="s">
        <v>102</v>
      </c>
      <c r="E405" s="5" t="s">
        <v>228</v>
      </c>
      <c r="F405" s="5" t="s">
        <v>1</v>
      </c>
      <c r="G405" s="5"/>
      <c r="H405" s="5" t="s">
        <v>1</v>
      </c>
      <c r="I405" s="38" t="s">
        <v>1</v>
      </c>
      <c r="J405" s="39">
        <f>J406+J427</f>
        <v>38870987.600000001</v>
      </c>
      <c r="K405" s="39">
        <f>K406+K427</f>
        <v>283615.74</v>
      </c>
      <c r="L405" s="39">
        <f>L406+L427</f>
        <v>39154603.340000004</v>
      </c>
      <c r="M405" s="13"/>
      <c r="N405" s="27">
        <f t="shared" si="89"/>
        <v>39154603.340000004</v>
      </c>
    </row>
    <row r="406" spans="1:14" ht="27">
      <c r="A406" s="41" t="s">
        <v>229</v>
      </c>
      <c r="B406" s="42" t="s">
        <v>99</v>
      </c>
      <c r="C406" s="42" t="s">
        <v>279</v>
      </c>
      <c r="D406" s="42" t="s">
        <v>102</v>
      </c>
      <c r="E406" s="42" t="s">
        <v>230</v>
      </c>
      <c r="F406" s="42" t="s">
        <v>1</v>
      </c>
      <c r="G406" s="42"/>
      <c r="H406" s="42" t="s">
        <v>1</v>
      </c>
      <c r="I406" s="43" t="s">
        <v>1</v>
      </c>
      <c r="J406" s="44">
        <f t="shared" ref="J406:L407" si="99">J407</f>
        <v>347987.6</v>
      </c>
      <c r="K406" s="44">
        <f t="shared" si="99"/>
        <v>283615.74</v>
      </c>
      <c r="L406" s="44">
        <f t="shared" si="99"/>
        <v>631603.34</v>
      </c>
      <c r="M406" s="13"/>
      <c r="N406" s="27">
        <f t="shared" si="89"/>
        <v>631603.34</v>
      </c>
    </row>
    <row r="407" spans="1:14" ht="25.5">
      <c r="A407" s="40" t="s">
        <v>129</v>
      </c>
      <c r="B407" s="5" t="s">
        <v>99</v>
      </c>
      <c r="C407" s="5" t="s">
        <v>279</v>
      </c>
      <c r="D407" s="5" t="s">
        <v>102</v>
      </c>
      <c r="E407" s="5" t="s">
        <v>230</v>
      </c>
      <c r="F407" s="5">
        <v>200</v>
      </c>
      <c r="G407" s="5"/>
      <c r="H407" s="5" t="s">
        <v>1</v>
      </c>
      <c r="I407" s="38" t="s">
        <v>1</v>
      </c>
      <c r="J407" s="39">
        <f>J408</f>
        <v>347987.6</v>
      </c>
      <c r="K407" s="39">
        <f t="shared" si="99"/>
        <v>283615.74</v>
      </c>
      <c r="L407" s="39">
        <f t="shared" si="99"/>
        <v>631603.34</v>
      </c>
      <c r="M407" s="13"/>
      <c r="N407" s="27">
        <f t="shared" si="89"/>
        <v>631603.34</v>
      </c>
    </row>
    <row r="408" spans="1:14" ht="38.25" hidden="1">
      <c r="A408" s="6" t="s">
        <v>133</v>
      </c>
      <c r="B408" s="5" t="s">
        <v>99</v>
      </c>
      <c r="C408" s="5" t="s">
        <v>279</v>
      </c>
      <c r="D408" s="5" t="s">
        <v>102</v>
      </c>
      <c r="E408" s="5" t="s">
        <v>230</v>
      </c>
      <c r="F408" s="5" t="s">
        <v>134</v>
      </c>
      <c r="G408" s="5"/>
      <c r="H408" s="5" t="s">
        <v>1</v>
      </c>
      <c r="I408" s="38" t="s">
        <v>1</v>
      </c>
      <c r="J408" s="39">
        <f>J412+J416+J421+J424+J409</f>
        <v>347987.6</v>
      </c>
      <c r="K408" s="39">
        <f>K412+K416+K421+K424+K409</f>
        <v>283615.74</v>
      </c>
      <c r="L408" s="39">
        <f>L412+L416+L421+L424+L409</f>
        <v>631603.34</v>
      </c>
      <c r="M408" s="13"/>
      <c r="N408" s="27">
        <f t="shared" si="89"/>
        <v>631603.34</v>
      </c>
    </row>
    <row r="409" spans="1:14" hidden="1">
      <c r="A409" s="55" t="s">
        <v>235</v>
      </c>
      <c r="B409" s="16" t="s">
        <v>99</v>
      </c>
      <c r="C409" s="16" t="s">
        <v>279</v>
      </c>
      <c r="D409" s="16" t="s">
        <v>102</v>
      </c>
      <c r="E409" s="16" t="s">
        <v>230</v>
      </c>
      <c r="F409" s="16" t="s">
        <v>134</v>
      </c>
      <c r="G409" s="61"/>
      <c r="H409" s="61">
        <v>222</v>
      </c>
      <c r="I409" s="56"/>
      <c r="J409" s="57">
        <f>J410</f>
        <v>0</v>
      </c>
      <c r="K409" s="57">
        <f t="shared" ref="K409:L409" si="100">K410</f>
        <v>4788</v>
      </c>
      <c r="L409" s="57">
        <f t="shared" si="100"/>
        <v>4788</v>
      </c>
      <c r="M409" s="13"/>
      <c r="N409" s="13">
        <f t="shared" si="89"/>
        <v>4788</v>
      </c>
    </row>
    <row r="410" spans="1:14" ht="25.5" hidden="1">
      <c r="A410" s="55" t="s">
        <v>236</v>
      </c>
      <c r="B410" s="16" t="s">
        <v>99</v>
      </c>
      <c r="C410" s="16" t="s">
        <v>279</v>
      </c>
      <c r="D410" s="16" t="s">
        <v>102</v>
      </c>
      <c r="E410" s="16" t="s">
        <v>230</v>
      </c>
      <c r="F410" s="16" t="s">
        <v>134</v>
      </c>
      <c r="G410" s="61"/>
      <c r="H410" s="61">
        <v>222</v>
      </c>
      <c r="I410" s="56">
        <v>1125</v>
      </c>
      <c r="J410" s="57"/>
      <c r="K410" s="13">
        <v>4788</v>
      </c>
      <c r="L410" s="13">
        <f>J410+K410</f>
        <v>4788</v>
      </c>
      <c r="M410" s="13"/>
      <c r="N410" s="13">
        <f t="shared" ref="N410:N485" si="101">L410+M410</f>
        <v>4788</v>
      </c>
    </row>
    <row r="411" spans="1:14" s="60" customFormat="1" hidden="1">
      <c r="A411" s="155" t="s">
        <v>677</v>
      </c>
      <c r="B411" s="51"/>
      <c r="C411" s="51"/>
      <c r="D411" s="51"/>
      <c r="E411" s="51"/>
      <c r="F411" s="51"/>
      <c r="G411" s="62"/>
      <c r="H411" s="62"/>
      <c r="I411" s="58"/>
      <c r="J411" s="59"/>
      <c r="K411" s="108"/>
      <c r="L411" s="108">
        <v>4788</v>
      </c>
      <c r="M411" s="108"/>
      <c r="N411" s="108">
        <v>4788</v>
      </c>
    </row>
    <row r="412" spans="1:14" hidden="1">
      <c r="A412" s="17" t="s">
        <v>175</v>
      </c>
      <c r="B412" s="16" t="s">
        <v>99</v>
      </c>
      <c r="C412" s="16" t="s">
        <v>279</v>
      </c>
      <c r="D412" s="16" t="s">
        <v>102</v>
      </c>
      <c r="E412" s="16" t="s">
        <v>230</v>
      </c>
      <c r="F412" s="16" t="s">
        <v>134</v>
      </c>
      <c r="G412" s="16"/>
      <c r="H412" s="16">
        <v>223</v>
      </c>
      <c r="I412" s="19"/>
      <c r="J412" s="12">
        <f>J413+J414+J415</f>
        <v>235251.6</v>
      </c>
      <c r="K412" s="12">
        <f t="shared" ref="K412:L412" si="102">K413+K414+K415</f>
        <v>249912.74</v>
      </c>
      <c r="L412" s="12">
        <f t="shared" si="102"/>
        <v>485164.33999999997</v>
      </c>
      <c r="M412" s="13"/>
      <c r="N412" s="13">
        <f t="shared" si="101"/>
        <v>485164.33999999997</v>
      </c>
    </row>
    <row r="413" spans="1:14" ht="25.5" hidden="1">
      <c r="A413" s="17" t="s">
        <v>170</v>
      </c>
      <c r="B413" s="16" t="s">
        <v>99</v>
      </c>
      <c r="C413" s="16" t="s">
        <v>279</v>
      </c>
      <c r="D413" s="16" t="s">
        <v>102</v>
      </c>
      <c r="E413" s="16" t="s">
        <v>230</v>
      </c>
      <c r="F413" s="16" t="s">
        <v>134</v>
      </c>
      <c r="G413" s="16"/>
      <c r="H413" s="16">
        <v>223</v>
      </c>
      <c r="I413" s="19">
        <v>11072</v>
      </c>
      <c r="J413" s="12">
        <v>227898</v>
      </c>
      <c r="K413" s="13">
        <v>248600</v>
      </c>
      <c r="L413" s="13">
        <f t="shared" si="92"/>
        <v>476498</v>
      </c>
      <c r="M413" s="13"/>
      <c r="N413" s="13">
        <f t="shared" si="101"/>
        <v>476498</v>
      </c>
    </row>
    <row r="414" spans="1:14" s="60" customFormat="1" hidden="1">
      <c r="A414" s="17" t="s">
        <v>179</v>
      </c>
      <c r="B414" s="16" t="s">
        <v>99</v>
      </c>
      <c r="C414" s="16" t="s">
        <v>279</v>
      </c>
      <c r="D414" s="16" t="s">
        <v>102</v>
      </c>
      <c r="E414" s="16" t="s">
        <v>230</v>
      </c>
      <c r="F414" s="16" t="s">
        <v>134</v>
      </c>
      <c r="G414" s="16"/>
      <c r="H414" s="16">
        <v>223</v>
      </c>
      <c r="I414" s="19">
        <v>1109</v>
      </c>
      <c r="J414" s="12">
        <v>6321.6</v>
      </c>
      <c r="K414" s="108"/>
      <c r="L414" s="13">
        <f t="shared" si="92"/>
        <v>6321.6</v>
      </c>
      <c r="M414" s="108"/>
      <c r="N414" s="13">
        <f t="shared" si="101"/>
        <v>6321.6</v>
      </c>
    </row>
    <row r="415" spans="1:14" s="60" customFormat="1" ht="25.5" hidden="1">
      <c r="A415" s="17" t="s">
        <v>181</v>
      </c>
      <c r="B415" s="16" t="s">
        <v>99</v>
      </c>
      <c r="C415" s="16" t="s">
        <v>279</v>
      </c>
      <c r="D415" s="16" t="s">
        <v>102</v>
      </c>
      <c r="E415" s="16" t="s">
        <v>230</v>
      </c>
      <c r="F415" s="16" t="s">
        <v>134</v>
      </c>
      <c r="G415" s="16"/>
      <c r="H415" s="16">
        <v>223</v>
      </c>
      <c r="I415" s="19">
        <v>1110</v>
      </c>
      <c r="J415" s="12">
        <v>1032</v>
      </c>
      <c r="K415" s="13">
        <v>1312.74</v>
      </c>
      <c r="L415" s="13">
        <f t="shared" si="92"/>
        <v>2344.7399999999998</v>
      </c>
      <c r="M415" s="108"/>
      <c r="N415" s="13">
        <f t="shared" si="101"/>
        <v>2344.7399999999998</v>
      </c>
    </row>
    <row r="416" spans="1:14" hidden="1">
      <c r="A416" s="17" t="s">
        <v>164</v>
      </c>
      <c r="B416" s="16" t="s">
        <v>99</v>
      </c>
      <c r="C416" s="16" t="s">
        <v>279</v>
      </c>
      <c r="D416" s="16" t="s">
        <v>102</v>
      </c>
      <c r="E416" s="16" t="s">
        <v>230</v>
      </c>
      <c r="F416" s="16" t="s">
        <v>134</v>
      </c>
      <c r="G416" s="16"/>
      <c r="H416" s="16">
        <v>225</v>
      </c>
      <c r="I416" s="19"/>
      <c r="J416" s="12">
        <f>J417+J419</f>
        <v>0</v>
      </c>
      <c r="K416" s="13"/>
      <c r="L416" s="13">
        <f t="shared" si="92"/>
        <v>0</v>
      </c>
      <c r="M416" s="13"/>
      <c r="N416" s="13">
        <f t="shared" si="101"/>
        <v>0</v>
      </c>
    </row>
    <row r="417" spans="1:14" ht="25.5" hidden="1">
      <c r="A417" s="17" t="s">
        <v>297</v>
      </c>
      <c r="B417" s="16" t="s">
        <v>99</v>
      </c>
      <c r="C417" s="16" t="s">
        <v>279</v>
      </c>
      <c r="D417" s="16" t="s">
        <v>102</v>
      </c>
      <c r="E417" s="16" t="s">
        <v>230</v>
      </c>
      <c r="F417" s="16" t="s">
        <v>134</v>
      </c>
      <c r="G417" s="16"/>
      <c r="H417" s="16">
        <v>225</v>
      </c>
      <c r="I417" s="19">
        <v>1111</v>
      </c>
      <c r="J417" s="12">
        <f>J418</f>
        <v>0</v>
      </c>
      <c r="K417" s="13"/>
      <c r="L417" s="13">
        <f t="shared" si="92"/>
        <v>0</v>
      </c>
      <c r="M417" s="13"/>
      <c r="N417" s="13">
        <f t="shared" si="101"/>
        <v>0</v>
      </c>
    </row>
    <row r="418" spans="1:14" s="60" customFormat="1" ht="25.5" hidden="1">
      <c r="A418" s="50" t="s">
        <v>328</v>
      </c>
      <c r="B418" s="51"/>
      <c r="C418" s="51"/>
      <c r="D418" s="51"/>
      <c r="E418" s="51"/>
      <c r="F418" s="51"/>
      <c r="G418" s="51"/>
      <c r="H418" s="51"/>
      <c r="I418" s="52"/>
      <c r="J418" s="53"/>
      <c r="K418" s="108"/>
      <c r="L418" s="13">
        <f t="shared" si="92"/>
        <v>0</v>
      </c>
      <c r="M418" s="108"/>
      <c r="N418" s="13">
        <f t="shared" si="101"/>
        <v>0</v>
      </c>
    </row>
    <row r="419" spans="1:14" hidden="1">
      <c r="A419" s="17" t="s">
        <v>239</v>
      </c>
      <c r="B419" s="16" t="s">
        <v>99</v>
      </c>
      <c r="C419" s="16" t="s">
        <v>279</v>
      </c>
      <c r="D419" s="16" t="s">
        <v>102</v>
      </c>
      <c r="E419" s="16" t="s">
        <v>230</v>
      </c>
      <c r="F419" s="16" t="s">
        <v>134</v>
      </c>
      <c r="G419" s="16"/>
      <c r="H419" s="16">
        <v>225</v>
      </c>
      <c r="I419" s="19">
        <v>1129</v>
      </c>
      <c r="J419" s="12">
        <f>SUM(J420:J420)</f>
        <v>0</v>
      </c>
      <c r="K419" s="13"/>
      <c r="L419" s="13">
        <f t="shared" si="92"/>
        <v>0</v>
      </c>
      <c r="M419" s="13"/>
      <c r="N419" s="13">
        <f t="shared" si="101"/>
        <v>0</v>
      </c>
    </row>
    <row r="420" spans="1:14" s="60" customFormat="1" hidden="1">
      <c r="A420" s="50" t="s">
        <v>329</v>
      </c>
      <c r="B420" s="51"/>
      <c r="C420" s="51"/>
      <c r="D420" s="51"/>
      <c r="E420" s="51"/>
      <c r="F420" s="51"/>
      <c r="G420" s="51"/>
      <c r="H420" s="51"/>
      <c r="I420" s="52"/>
      <c r="J420" s="53"/>
      <c r="K420" s="108"/>
      <c r="L420" s="13">
        <f t="shared" si="92"/>
        <v>0</v>
      </c>
      <c r="M420" s="108"/>
      <c r="N420" s="13">
        <f t="shared" si="101"/>
        <v>0</v>
      </c>
    </row>
    <row r="421" spans="1:14" hidden="1">
      <c r="A421" s="17" t="s">
        <v>128</v>
      </c>
      <c r="B421" s="16" t="s">
        <v>99</v>
      </c>
      <c r="C421" s="16" t="s">
        <v>279</v>
      </c>
      <c r="D421" s="16" t="s">
        <v>102</v>
      </c>
      <c r="E421" s="16" t="s">
        <v>230</v>
      </c>
      <c r="F421" s="16" t="s">
        <v>134</v>
      </c>
      <c r="G421" s="16"/>
      <c r="H421" s="16">
        <v>226</v>
      </c>
      <c r="I421" s="19"/>
      <c r="J421" s="12">
        <f>J422</f>
        <v>112736</v>
      </c>
      <c r="K421" s="13"/>
      <c r="L421" s="13">
        <f t="shared" si="92"/>
        <v>112736</v>
      </c>
      <c r="M421" s="13"/>
      <c r="N421" s="13">
        <f t="shared" si="101"/>
        <v>112736</v>
      </c>
    </row>
    <row r="422" spans="1:14" s="95" customFormat="1" hidden="1">
      <c r="A422" s="17" t="s">
        <v>313</v>
      </c>
      <c r="B422" s="16" t="s">
        <v>99</v>
      </c>
      <c r="C422" s="16" t="s">
        <v>279</v>
      </c>
      <c r="D422" s="16" t="s">
        <v>102</v>
      </c>
      <c r="E422" s="16" t="s">
        <v>230</v>
      </c>
      <c r="F422" s="16" t="s">
        <v>134</v>
      </c>
      <c r="G422" s="16"/>
      <c r="H422" s="16">
        <v>226</v>
      </c>
      <c r="I422" s="19">
        <v>1140</v>
      </c>
      <c r="J422" s="12">
        <v>112736</v>
      </c>
      <c r="K422" s="13"/>
      <c r="L422" s="13">
        <f t="shared" si="92"/>
        <v>112736</v>
      </c>
      <c r="M422" s="13"/>
      <c r="N422" s="13">
        <f t="shared" si="101"/>
        <v>112736</v>
      </c>
    </row>
    <row r="423" spans="1:14" s="93" customFormat="1" hidden="1">
      <c r="A423" s="50" t="s">
        <v>678</v>
      </c>
      <c r="B423" s="51"/>
      <c r="C423" s="51"/>
      <c r="D423" s="51"/>
      <c r="E423" s="51"/>
      <c r="F423" s="51"/>
      <c r="G423" s="51"/>
      <c r="H423" s="51"/>
      <c r="I423" s="52"/>
      <c r="J423" s="53"/>
      <c r="K423" s="108"/>
      <c r="L423" s="108">
        <v>112736</v>
      </c>
      <c r="M423" s="108"/>
      <c r="N423" s="108">
        <v>112736</v>
      </c>
    </row>
    <row r="424" spans="1:14" s="93" customFormat="1" hidden="1">
      <c r="A424" s="17" t="s">
        <v>350</v>
      </c>
      <c r="B424" s="16" t="s">
        <v>99</v>
      </c>
      <c r="C424" s="16" t="s">
        <v>279</v>
      </c>
      <c r="D424" s="16" t="s">
        <v>102</v>
      </c>
      <c r="E424" s="16" t="s">
        <v>230</v>
      </c>
      <c r="F424" s="16" t="s">
        <v>134</v>
      </c>
      <c r="G424" s="16"/>
      <c r="H424" s="16">
        <v>310</v>
      </c>
      <c r="I424" s="19" t="s">
        <v>1</v>
      </c>
      <c r="J424" s="12">
        <f>J425</f>
        <v>0</v>
      </c>
      <c r="K424" s="12">
        <f t="shared" ref="K424:L424" si="103">K425</f>
        <v>28915</v>
      </c>
      <c r="L424" s="12">
        <f t="shared" si="103"/>
        <v>28915</v>
      </c>
      <c r="M424" s="108"/>
      <c r="N424" s="13">
        <f t="shared" si="101"/>
        <v>28915</v>
      </c>
    </row>
    <row r="425" spans="1:14" s="93" customFormat="1" hidden="1">
      <c r="A425" s="17" t="s">
        <v>290</v>
      </c>
      <c r="B425" s="16" t="s">
        <v>99</v>
      </c>
      <c r="C425" s="16" t="s">
        <v>279</v>
      </c>
      <c r="D425" s="16" t="s">
        <v>102</v>
      </c>
      <c r="E425" s="16" t="s">
        <v>230</v>
      </c>
      <c r="F425" s="16" t="s">
        <v>134</v>
      </c>
      <c r="G425" s="16"/>
      <c r="H425" s="16">
        <v>310</v>
      </c>
      <c r="I425" s="19">
        <v>1116</v>
      </c>
      <c r="J425" s="12"/>
      <c r="K425" s="13">
        <v>28915</v>
      </c>
      <c r="L425" s="13">
        <f t="shared" si="92"/>
        <v>28915</v>
      </c>
      <c r="M425" s="108"/>
      <c r="N425" s="13">
        <f t="shared" si="101"/>
        <v>28915</v>
      </c>
    </row>
    <row r="426" spans="1:14" s="93" customFormat="1" hidden="1">
      <c r="A426" s="50" t="s">
        <v>679</v>
      </c>
      <c r="B426" s="51"/>
      <c r="C426" s="51"/>
      <c r="D426" s="51"/>
      <c r="E426" s="51"/>
      <c r="F426" s="51"/>
      <c r="G426" s="51"/>
      <c r="H426" s="51"/>
      <c r="I426" s="52"/>
      <c r="J426" s="53"/>
      <c r="K426" s="108"/>
      <c r="L426" s="108">
        <v>28915</v>
      </c>
      <c r="M426" s="108"/>
      <c r="N426" s="108">
        <v>28915</v>
      </c>
    </row>
    <row r="427" spans="1:14" ht="40.5">
      <c r="A427" s="41" t="s">
        <v>330</v>
      </c>
      <c r="B427" s="42" t="s">
        <v>99</v>
      </c>
      <c r="C427" s="42" t="s">
        <v>279</v>
      </c>
      <c r="D427" s="42" t="s">
        <v>102</v>
      </c>
      <c r="E427" s="42" t="s">
        <v>331</v>
      </c>
      <c r="F427" s="42" t="s">
        <v>1</v>
      </c>
      <c r="G427" s="42"/>
      <c r="H427" s="42" t="s">
        <v>1</v>
      </c>
      <c r="I427" s="43" t="s">
        <v>1</v>
      </c>
      <c r="J427" s="44">
        <f>J428</f>
        <v>38523000</v>
      </c>
      <c r="K427" s="13"/>
      <c r="L427" s="109">
        <f t="shared" si="92"/>
        <v>38523000</v>
      </c>
      <c r="M427" s="13"/>
      <c r="N427" s="27">
        <f t="shared" si="101"/>
        <v>38523000</v>
      </c>
    </row>
    <row r="428" spans="1:14">
      <c r="A428" s="40" t="s">
        <v>202</v>
      </c>
      <c r="B428" s="5" t="s">
        <v>99</v>
      </c>
      <c r="C428" s="5" t="s">
        <v>279</v>
      </c>
      <c r="D428" s="5" t="s">
        <v>102</v>
      </c>
      <c r="E428" s="5" t="s">
        <v>331</v>
      </c>
      <c r="F428" s="5">
        <v>800</v>
      </c>
      <c r="G428" s="5"/>
      <c r="H428" s="5" t="s">
        <v>1</v>
      </c>
      <c r="I428" s="38" t="s">
        <v>1</v>
      </c>
      <c r="J428" s="39">
        <f>J429</f>
        <v>38523000</v>
      </c>
      <c r="K428" s="13"/>
      <c r="L428" s="27">
        <f t="shared" si="92"/>
        <v>38523000</v>
      </c>
      <c r="M428" s="13"/>
      <c r="N428" s="27">
        <f t="shared" si="101"/>
        <v>38523000</v>
      </c>
    </row>
    <row r="429" spans="1:14" ht="63.75" hidden="1">
      <c r="A429" s="6" t="s">
        <v>307</v>
      </c>
      <c r="B429" s="5" t="s">
        <v>99</v>
      </c>
      <c r="C429" s="5" t="s">
        <v>279</v>
      </c>
      <c r="D429" s="5" t="s">
        <v>102</v>
      </c>
      <c r="E429" s="5" t="s">
        <v>331</v>
      </c>
      <c r="F429" s="5">
        <v>810</v>
      </c>
      <c r="G429" s="5"/>
      <c r="H429" s="5" t="s">
        <v>1</v>
      </c>
      <c r="I429" s="38" t="s">
        <v>1</v>
      </c>
      <c r="J429" s="39">
        <f>J430</f>
        <v>38523000</v>
      </c>
      <c r="K429" s="13"/>
      <c r="L429" s="27">
        <f t="shared" si="92"/>
        <v>38523000</v>
      </c>
      <c r="M429" s="13"/>
      <c r="N429" s="27">
        <f t="shared" si="101"/>
        <v>38523000</v>
      </c>
    </row>
    <row r="430" spans="1:14" ht="51" hidden="1">
      <c r="A430" s="17" t="s">
        <v>332</v>
      </c>
      <c r="B430" s="16" t="s">
        <v>99</v>
      </c>
      <c r="C430" s="16" t="s">
        <v>279</v>
      </c>
      <c r="D430" s="16" t="s">
        <v>102</v>
      </c>
      <c r="E430" s="16" t="s">
        <v>331</v>
      </c>
      <c r="F430" s="16">
        <v>811</v>
      </c>
      <c r="G430" s="16"/>
      <c r="H430" s="16" t="s">
        <v>333</v>
      </c>
      <c r="I430" s="19" t="s">
        <v>1</v>
      </c>
      <c r="J430" s="12">
        <v>38523000</v>
      </c>
      <c r="K430" s="13"/>
      <c r="L430" s="13">
        <f t="shared" si="92"/>
        <v>38523000</v>
      </c>
      <c r="M430" s="13"/>
      <c r="N430" s="13">
        <f t="shared" si="101"/>
        <v>38523000</v>
      </c>
    </row>
    <row r="431" spans="1:14">
      <c r="A431" s="36" t="s">
        <v>334</v>
      </c>
      <c r="B431" s="37" t="s">
        <v>99</v>
      </c>
      <c r="C431" s="5" t="s">
        <v>279</v>
      </c>
      <c r="D431" s="5" t="s">
        <v>123</v>
      </c>
      <c r="E431" s="5" t="s">
        <v>1</v>
      </c>
      <c r="F431" s="5" t="s">
        <v>1</v>
      </c>
      <c r="G431" s="5"/>
      <c r="H431" s="5" t="s">
        <v>1</v>
      </c>
      <c r="I431" s="38" t="s">
        <v>1</v>
      </c>
      <c r="J431" s="39">
        <f>J432</f>
        <v>13316037.409999998</v>
      </c>
      <c r="K431" s="39">
        <f t="shared" ref="K431:N431" si="104">K432</f>
        <v>1847237.31</v>
      </c>
      <c r="L431" s="39">
        <f t="shared" si="104"/>
        <v>15163294.719999999</v>
      </c>
      <c r="M431" s="39">
        <f t="shared" si="104"/>
        <v>40440.839999999997</v>
      </c>
      <c r="N431" s="39">
        <f t="shared" si="104"/>
        <v>15203735.559999999</v>
      </c>
    </row>
    <row r="432" spans="1:14" ht="38.25">
      <c r="A432" s="36" t="s">
        <v>335</v>
      </c>
      <c r="B432" s="5" t="s">
        <v>99</v>
      </c>
      <c r="C432" s="5" t="s">
        <v>279</v>
      </c>
      <c r="D432" s="5" t="s">
        <v>123</v>
      </c>
      <c r="E432" s="5" t="s">
        <v>336</v>
      </c>
      <c r="F432" s="5" t="s">
        <v>1</v>
      </c>
      <c r="G432" s="5"/>
      <c r="H432" s="5" t="s">
        <v>1</v>
      </c>
      <c r="I432" s="38" t="s">
        <v>1</v>
      </c>
      <c r="J432" s="39">
        <f>J433+J441</f>
        <v>13316037.409999998</v>
      </c>
      <c r="K432" s="39">
        <f t="shared" ref="K432:N432" si="105">K433+K441</f>
        <v>1847237.31</v>
      </c>
      <c r="L432" s="39">
        <f t="shared" si="105"/>
        <v>15163294.719999999</v>
      </c>
      <c r="M432" s="39">
        <f t="shared" si="105"/>
        <v>40440.839999999997</v>
      </c>
      <c r="N432" s="39">
        <f t="shared" si="105"/>
        <v>15203735.559999999</v>
      </c>
    </row>
    <row r="433" spans="1:14">
      <c r="A433" s="40" t="s">
        <v>337</v>
      </c>
      <c r="B433" s="5" t="s">
        <v>99</v>
      </c>
      <c r="C433" s="5" t="s">
        <v>279</v>
      </c>
      <c r="D433" s="5" t="s">
        <v>123</v>
      </c>
      <c r="E433" s="5" t="s">
        <v>338</v>
      </c>
      <c r="F433" s="5" t="s">
        <v>1</v>
      </c>
      <c r="G433" s="5"/>
      <c r="H433" s="5" t="s">
        <v>1</v>
      </c>
      <c r="I433" s="38" t="s">
        <v>1</v>
      </c>
      <c r="J433" s="39">
        <f t="shared" ref="J433:N438" si="106">J434</f>
        <v>3957177.6</v>
      </c>
      <c r="K433" s="39"/>
      <c r="L433" s="39">
        <f t="shared" si="106"/>
        <v>3957177.6</v>
      </c>
      <c r="M433" s="39">
        <f t="shared" si="106"/>
        <v>0</v>
      </c>
      <c r="N433" s="39">
        <f t="shared" si="106"/>
        <v>3957177.6</v>
      </c>
    </row>
    <row r="434" spans="1:14" ht="54">
      <c r="A434" s="41" t="s">
        <v>339</v>
      </c>
      <c r="B434" s="42" t="s">
        <v>99</v>
      </c>
      <c r="C434" s="42" t="s">
        <v>279</v>
      </c>
      <c r="D434" s="42" t="s">
        <v>123</v>
      </c>
      <c r="E434" s="42" t="s">
        <v>340</v>
      </c>
      <c r="F434" s="42" t="s">
        <v>1</v>
      </c>
      <c r="G434" s="42"/>
      <c r="H434" s="42" t="s">
        <v>1</v>
      </c>
      <c r="I434" s="43" t="s">
        <v>1</v>
      </c>
      <c r="J434" s="44">
        <f t="shared" si="106"/>
        <v>3957177.6</v>
      </c>
      <c r="K434" s="44"/>
      <c r="L434" s="44">
        <f t="shared" si="106"/>
        <v>3957177.6</v>
      </c>
      <c r="M434" s="13"/>
      <c r="N434" s="27">
        <f t="shared" si="101"/>
        <v>3957177.6</v>
      </c>
    </row>
    <row r="435" spans="1:14" ht="25.5">
      <c r="A435" s="40" t="s">
        <v>129</v>
      </c>
      <c r="B435" s="5" t="s">
        <v>99</v>
      </c>
      <c r="C435" s="5" t="s">
        <v>279</v>
      </c>
      <c r="D435" s="5" t="s">
        <v>123</v>
      </c>
      <c r="E435" s="5" t="s">
        <v>340</v>
      </c>
      <c r="F435" s="5" t="s">
        <v>130</v>
      </c>
      <c r="G435" s="5"/>
      <c r="H435" s="5" t="s">
        <v>1</v>
      </c>
      <c r="I435" s="38" t="s">
        <v>1</v>
      </c>
      <c r="J435" s="39">
        <f t="shared" si="106"/>
        <v>3957177.6</v>
      </c>
      <c r="K435" s="39"/>
      <c r="L435" s="39">
        <f t="shared" si="106"/>
        <v>3957177.6</v>
      </c>
      <c r="M435" s="13"/>
      <c r="N435" s="27">
        <f t="shared" si="101"/>
        <v>3957177.6</v>
      </c>
    </row>
    <row r="436" spans="1:14" ht="38.25" hidden="1">
      <c r="A436" s="40" t="s">
        <v>131</v>
      </c>
      <c r="B436" s="5" t="s">
        <v>99</v>
      </c>
      <c r="C436" s="5" t="s">
        <v>279</v>
      </c>
      <c r="D436" s="5" t="s">
        <v>123</v>
      </c>
      <c r="E436" s="5" t="s">
        <v>340</v>
      </c>
      <c r="F436" s="5" t="s">
        <v>132</v>
      </c>
      <c r="G436" s="5"/>
      <c r="H436" s="5" t="s">
        <v>1</v>
      </c>
      <c r="I436" s="38" t="s">
        <v>1</v>
      </c>
      <c r="J436" s="39">
        <f t="shared" si="106"/>
        <v>3957177.6</v>
      </c>
      <c r="K436" s="39"/>
      <c r="L436" s="39">
        <f t="shared" si="106"/>
        <v>3957177.6</v>
      </c>
      <c r="M436" s="13"/>
      <c r="N436" s="27">
        <f t="shared" si="101"/>
        <v>3957177.6</v>
      </c>
    </row>
    <row r="437" spans="1:14" ht="38.25" hidden="1">
      <c r="A437" s="6" t="s">
        <v>133</v>
      </c>
      <c r="B437" s="5" t="s">
        <v>99</v>
      </c>
      <c r="C437" s="5" t="s">
        <v>279</v>
      </c>
      <c r="D437" s="5" t="s">
        <v>123</v>
      </c>
      <c r="E437" s="5" t="s">
        <v>340</v>
      </c>
      <c r="F437" s="5" t="s">
        <v>134</v>
      </c>
      <c r="G437" s="5"/>
      <c r="H437" s="5" t="s">
        <v>1</v>
      </c>
      <c r="I437" s="38" t="s">
        <v>1</v>
      </c>
      <c r="J437" s="39">
        <f t="shared" si="106"/>
        <v>3957177.6</v>
      </c>
      <c r="K437" s="39"/>
      <c r="L437" s="39">
        <f t="shared" si="106"/>
        <v>3957177.6</v>
      </c>
      <c r="M437" s="13"/>
      <c r="N437" s="27">
        <f t="shared" si="101"/>
        <v>3957177.6</v>
      </c>
    </row>
    <row r="438" spans="1:14" hidden="1">
      <c r="A438" s="17" t="s">
        <v>128</v>
      </c>
      <c r="B438" s="16" t="s">
        <v>99</v>
      </c>
      <c r="C438" s="16" t="s">
        <v>279</v>
      </c>
      <c r="D438" s="16" t="s">
        <v>123</v>
      </c>
      <c r="E438" s="61" t="s">
        <v>340</v>
      </c>
      <c r="F438" s="16" t="s">
        <v>134</v>
      </c>
      <c r="G438" s="16"/>
      <c r="H438" s="16">
        <v>226</v>
      </c>
      <c r="I438" s="19" t="s">
        <v>1</v>
      </c>
      <c r="J438" s="12">
        <f t="shared" si="106"/>
        <v>3957177.6</v>
      </c>
      <c r="K438" s="13"/>
      <c r="L438" s="13">
        <f t="shared" si="92"/>
        <v>3957177.6</v>
      </c>
      <c r="M438" s="13"/>
      <c r="N438" s="13">
        <f t="shared" si="101"/>
        <v>3957177.6</v>
      </c>
    </row>
    <row r="439" spans="1:14" hidden="1">
      <c r="A439" s="17" t="s">
        <v>195</v>
      </c>
      <c r="B439" s="16" t="s">
        <v>99</v>
      </c>
      <c r="C439" s="16" t="s">
        <v>279</v>
      </c>
      <c r="D439" s="16" t="s">
        <v>123</v>
      </c>
      <c r="E439" s="61" t="s">
        <v>340</v>
      </c>
      <c r="F439" s="16" t="s">
        <v>134</v>
      </c>
      <c r="G439" s="16"/>
      <c r="H439" s="16">
        <v>226</v>
      </c>
      <c r="I439" s="19">
        <v>1140</v>
      </c>
      <c r="J439" s="12">
        <f>SUM(J440:J440)</f>
        <v>3957177.6</v>
      </c>
      <c r="K439" s="13"/>
      <c r="L439" s="13">
        <f t="shared" si="92"/>
        <v>3957177.6</v>
      </c>
      <c r="M439" s="13"/>
      <c r="N439" s="13">
        <f t="shared" si="101"/>
        <v>3957177.6</v>
      </c>
    </row>
    <row r="440" spans="1:14" ht="25.5" hidden="1">
      <c r="A440" s="50" t="s">
        <v>341</v>
      </c>
      <c r="B440" s="51"/>
      <c r="C440" s="51"/>
      <c r="D440" s="51"/>
      <c r="E440" s="62"/>
      <c r="F440" s="51"/>
      <c r="G440" s="51"/>
      <c r="H440" s="51"/>
      <c r="I440" s="52"/>
      <c r="J440" s="53">
        <v>3957177.6</v>
      </c>
      <c r="K440" s="13"/>
      <c r="L440" s="13">
        <f t="shared" ref="L440:L528" si="107">J440+K440</f>
        <v>3957177.6</v>
      </c>
      <c r="M440" s="13"/>
      <c r="N440" s="13">
        <f t="shared" si="101"/>
        <v>3957177.6</v>
      </c>
    </row>
    <row r="441" spans="1:14" ht="25.5">
      <c r="A441" s="40" t="s">
        <v>342</v>
      </c>
      <c r="B441" s="5" t="s">
        <v>99</v>
      </c>
      <c r="C441" s="5" t="s">
        <v>279</v>
      </c>
      <c r="D441" s="5" t="s">
        <v>123</v>
      </c>
      <c r="E441" s="5" t="s">
        <v>343</v>
      </c>
      <c r="F441" s="5" t="s">
        <v>1</v>
      </c>
      <c r="G441" s="5"/>
      <c r="H441" s="5" t="s">
        <v>1</v>
      </c>
      <c r="I441" s="38" t="s">
        <v>1</v>
      </c>
      <c r="J441" s="39">
        <f>J442+J457+J466+J480+J488+J504</f>
        <v>9358859.8099999987</v>
      </c>
      <c r="K441" s="39">
        <f>K442+K457+K466+K480+K488+K504</f>
        <v>1847237.31</v>
      </c>
      <c r="L441" s="39">
        <f>L442+L457+L466+L480+L488+L504</f>
        <v>11206117.119999999</v>
      </c>
      <c r="M441" s="39">
        <f t="shared" ref="M441:N441" si="108">M442+M457+M466+M480+M488+M504</f>
        <v>40440.839999999997</v>
      </c>
      <c r="N441" s="39">
        <f t="shared" si="108"/>
        <v>11246557.959999999</v>
      </c>
    </row>
    <row r="442" spans="1:14" ht="27">
      <c r="A442" s="41" t="s">
        <v>344</v>
      </c>
      <c r="B442" s="42" t="s">
        <v>99</v>
      </c>
      <c r="C442" s="42" t="s">
        <v>279</v>
      </c>
      <c r="D442" s="42" t="s">
        <v>123</v>
      </c>
      <c r="E442" s="42" t="s">
        <v>345</v>
      </c>
      <c r="F442" s="42" t="s">
        <v>1</v>
      </c>
      <c r="G442" s="42"/>
      <c r="H442" s="42" t="s">
        <v>1</v>
      </c>
      <c r="I442" s="43" t="s">
        <v>1</v>
      </c>
      <c r="J442" s="44">
        <f>J443</f>
        <v>3763674.5599999996</v>
      </c>
      <c r="K442" s="44">
        <f t="shared" ref="K442:N444" si="109">K443</f>
        <v>269863.01</v>
      </c>
      <c r="L442" s="44">
        <f t="shared" si="109"/>
        <v>4033537.57</v>
      </c>
      <c r="M442" s="44">
        <f t="shared" si="109"/>
        <v>-10737.59</v>
      </c>
      <c r="N442" s="44">
        <f t="shared" si="109"/>
        <v>4022799.98</v>
      </c>
    </row>
    <row r="443" spans="1:14" ht="25.5">
      <c r="A443" s="40" t="s">
        <v>129</v>
      </c>
      <c r="B443" s="5" t="s">
        <v>99</v>
      </c>
      <c r="C443" s="5" t="s">
        <v>279</v>
      </c>
      <c r="D443" s="5" t="s">
        <v>123</v>
      </c>
      <c r="E443" s="5" t="s">
        <v>345</v>
      </c>
      <c r="F443" s="5" t="s">
        <v>130</v>
      </c>
      <c r="G443" s="5"/>
      <c r="H443" s="5" t="s">
        <v>1</v>
      </c>
      <c r="I443" s="38" t="s">
        <v>1</v>
      </c>
      <c r="J443" s="39">
        <f>J444</f>
        <v>3763674.5599999996</v>
      </c>
      <c r="K443" s="39">
        <f t="shared" si="109"/>
        <v>269863.01</v>
      </c>
      <c r="L443" s="39">
        <f t="shared" si="109"/>
        <v>4033537.57</v>
      </c>
      <c r="M443" s="39">
        <f t="shared" si="109"/>
        <v>-10737.59</v>
      </c>
      <c r="N443" s="39">
        <f t="shared" si="109"/>
        <v>4022799.98</v>
      </c>
    </row>
    <row r="444" spans="1:14" ht="38.25" hidden="1">
      <c r="A444" s="40" t="s">
        <v>131</v>
      </c>
      <c r="B444" s="5" t="s">
        <v>99</v>
      </c>
      <c r="C444" s="5" t="s">
        <v>279</v>
      </c>
      <c r="D444" s="5" t="s">
        <v>123</v>
      </c>
      <c r="E444" s="5" t="s">
        <v>345</v>
      </c>
      <c r="F444" s="5" t="s">
        <v>132</v>
      </c>
      <c r="G444" s="5"/>
      <c r="H444" s="5" t="s">
        <v>1</v>
      </c>
      <c r="I444" s="38" t="s">
        <v>1</v>
      </c>
      <c r="J444" s="39">
        <f>J445</f>
        <v>3763674.5599999996</v>
      </c>
      <c r="K444" s="39">
        <f t="shared" si="109"/>
        <v>269863.01</v>
      </c>
      <c r="L444" s="39">
        <f t="shared" si="109"/>
        <v>4033537.57</v>
      </c>
      <c r="M444" s="39">
        <f t="shared" si="109"/>
        <v>-10737.59</v>
      </c>
      <c r="N444" s="39">
        <f t="shared" si="109"/>
        <v>4022799.98</v>
      </c>
    </row>
    <row r="445" spans="1:14" ht="38.25" hidden="1">
      <c r="A445" s="6" t="s">
        <v>133</v>
      </c>
      <c r="B445" s="5" t="s">
        <v>99</v>
      </c>
      <c r="C445" s="5" t="s">
        <v>279</v>
      </c>
      <c r="D445" s="5" t="s">
        <v>123</v>
      </c>
      <c r="E445" s="5" t="s">
        <v>345</v>
      </c>
      <c r="F445" s="5" t="s">
        <v>134</v>
      </c>
      <c r="G445" s="5"/>
      <c r="H445" s="5" t="s">
        <v>1</v>
      </c>
      <c r="I445" s="38" t="s">
        <v>1</v>
      </c>
      <c r="J445" s="39">
        <f>J446+J448+J450</f>
        <v>3763674.5599999996</v>
      </c>
      <c r="K445" s="39">
        <f>K446+K448+K450</f>
        <v>269863.01</v>
      </c>
      <c r="L445" s="39">
        <f>L446+L448+L450</f>
        <v>4033537.57</v>
      </c>
      <c r="M445" s="39">
        <f t="shared" ref="M445:N445" si="110">M446+M448+M450</f>
        <v>-10737.59</v>
      </c>
      <c r="N445" s="39">
        <f t="shared" si="110"/>
        <v>4022799.98</v>
      </c>
    </row>
    <row r="446" spans="1:14" hidden="1">
      <c r="A446" s="17" t="s">
        <v>175</v>
      </c>
      <c r="B446" s="16" t="s">
        <v>99</v>
      </c>
      <c r="C446" s="16" t="s">
        <v>279</v>
      </c>
      <c r="D446" s="16" t="s">
        <v>123</v>
      </c>
      <c r="E446" s="61" t="s">
        <v>345</v>
      </c>
      <c r="F446" s="16" t="s">
        <v>134</v>
      </c>
      <c r="G446" s="16"/>
      <c r="H446" s="16" t="s">
        <v>176</v>
      </c>
      <c r="I446" s="19" t="s">
        <v>1</v>
      </c>
      <c r="J446" s="12">
        <f>J447</f>
        <v>1517941.76</v>
      </c>
      <c r="K446" s="12">
        <f t="shared" ref="K446:L446" si="111">K447</f>
        <v>105235.63</v>
      </c>
      <c r="L446" s="12">
        <f t="shared" si="111"/>
        <v>1623177.3900000001</v>
      </c>
      <c r="M446" s="13"/>
      <c r="N446" s="13">
        <f t="shared" si="101"/>
        <v>1623177.3900000001</v>
      </c>
    </row>
    <row r="447" spans="1:14" hidden="1">
      <c r="A447" s="17" t="s">
        <v>179</v>
      </c>
      <c r="B447" s="16" t="s">
        <v>99</v>
      </c>
      <c r="C447" s="16" t="s">
        <v>279</v>
      </c>
      <c r="D447" s="16" t="s">
        <v>123</v>
      </c>
      <c r="E447" s="61" t="s">
        <v>345</v>
      </c>
      <c r="F447" s="16" t="s">
        <v>134</v>
      </c>
      <c r="G447" s="16"/>
      <c r="H447" s="16" t="s">
        <v>176</v>
      </c>
      <c r="I447" s="19" t="s">
        <v>180</v>
      </c>
      <c r="J447" s="12">
        <v>1517941.76</v>
      </c>
      <c r="K447" s="13">
        <v>105235.63</v>
      </c>
      <c r="L447" s="13">
        <f t="shared" si="107"/>
        <v>1623177.3900000001</v>
      </c>
      <c r="M447" s="13"/>
      <c r="N447" s="13">
        <f t="shared" si="101"/>
        <v>1623177.3900000001</v>
      </c>
    </row>
    <row r="448" spans="1:14" hidden="1">
      <c r="A448" s="17" t="s">
        <v>233</v>
      </c>
      <c r="B448" s="16" t="s">
        <v>99</v>
      </c>
      <c r="C448" s="16" t="s">
        <v>279</v>
      </c>
      <c r="D448" s="16" t="s">
        <v>123</v>
      </c>
      <c r="E448" s="61" t="s">
        <v>345</v>
      </c>
      <c r="F448" s="16" t="s">
        <v>134</v>
      </c>
      <c r="G448" s="16"/>
      <c r="H448" s="16" t="s">
        <v>165</v>
      </c>
      <c r="I448" s="19" t="s">
        <v>1</v>
      </c>
      <c r="J448" s="12">
        <f>J449</f>
        <v>2245732.7999999998</v>
      </c>
      <c r="K448" s="12">
        <f t="shared" ref="K448:N448" si="112">K449</f>
        <v>164627.38</v>
      </c>
      <c r="L448" s="12">
        <f t="shared" si="112"/>
        <v>2410360.1799999997</v>
      </c>
      <c r="M448" s="12">
        <f t="shared" si="112"/>
        <v>-10737.59</v>
      </c>
      <c r="N448" s="12">
        <f t="shared" si="112"/>
        <v>2399622.59</v>
      </c>
    </row>
    <row r="449" spans="1:14" hidden="1">
      <c r="A449" s="17" t="s">
        <v>239</v>
      </c>
      <c r="B449" s="16" t="s">
        <v>99</v>
      </c>
      <c r="C449" s="16" t="s">
        <v>279</v>
      </c>
      <c r="D449" s="16" t="s">
        <v>123</v>
      </c>
      <c r="E449" s="61" t="s">
        <v>345</v>
      </c>
      <c r="F449" s="16" t="s">
        <v>134</v>
      </c>
      <c r="G449" s="16"/>
      <c r="H449" s="16" t="s">
        <v>165</v>
      </c>
      <c r="I449" s="19" t="s">
        <v>187</v>
      </c>
      <c r="J449" s="12">
        <v>2245732.7999999998</v>
      </c>
      <c r="K449" s="13">
        <v>164627.38</v>
      </c>
      <c r="L449" s="13">
        <f>SUM(L453:L456)</f>
        <v>2410360.1799999997</v>
      </c>
      <c r="M449" s="13">
        <f t="shared" ref="M449:N449" si="113">SUM(M453:M456)</f>
        <v>-10737.59</v>
      </c>
      <c r="N449" s="13">
        <f t="shared" si="113"/>
        <v>2399622.59</v>
      </c>
    </row>
    <row r="450" spans="1:14" hidden="1">
      <c r="A450" s="17" t="s">
        <v>346</v>
      </c>
      <c r="B450" s="16" t="s">
        <v>99</v>
      </c>
      <c r="C450" s="16" t="s">
        <v>279</v>
      </c>
      <c r="D450" s="16" t="s">
        <v>123</v>
      </c>
      <c r="E450" s="61" t="s">
        <v>345</v>
      </c>
      <c r="F450" s="16" t="s">
        <v>134</v>
      </c>
      <c r="G450" s="16"/>
      <c r="H450" s="16">
        <v>340</v>
      </c>
      <c r="I450" s="19"/>
      <c r="J450" s="12">
        <f>J451</f>
        <v>0</v>
      </c>
      <c r="K450" s="13"/>
      <c r="L450" s="13">
        <f t="shared" si="107"/>
        <v>0</v>
      </c>
      <c r="M450" s="13"/>
      <c r="N450" s="13">
        <f t="shared" si="101"/>
        <v>0</v>
      </c>
    </row>
    <row r="451" spans="1:14" hidden="1">
      <c r="A451" s="17" t="s">
        <v>300</v>
      </c>
      <c r="B451" s="16" t="s">
        <v>99</v>
      </c>
      <c r="C451" s="16" t="s">
        <v>279</v>
      </c>
      <c r="D451" s="16" t="s">
        <v>123</v>
      </c>
      <c r="E451" s="61" t="s">
        <v>345</v>
      </c>
      <c r="F451" s="16" t="s">
        <v>134</v>
      </c>
      <c r="G451" s="16"/>
      <c r="H451" s="16">
        <v>340</v>
      </c>
      <c r="I451" s="19">
        <v>1123</v>
      </c>
      <c r="J451" s="12"/>
      <c r="K451" s="13"/>
      <c r="L451" s="13">
        <f t="shared" si="107"/>
        <v>0</v>
      </c>
      <c r="M451" s="13"/>
      <c r="N451" s="13">
        <f t="shared" si="101"/>
        <v>0</v>
      </c>
    </row>
    <row r="452" spans="1:14" s="93" customFormat="1" hidden="1">
      <c r="A452" s="50" t="s">
        <v>347</v>
      </c>
      <c r="B452" s="51"/>
      <c r="C452" s="51"/>
      <c r="D452" s="51"/>
      <c r="E452" s="62"/>
      <c r="F452" s="51"/>
      <c r="G452" s="51"/>
      <c r="H452" s="51"/>
      <c r="I452" s="52"/>
      <c r="J452" s="53"/>
      <c r="K452" s="108"/>
      <c r="L452" s="13">
        <f t="shared" si="107"/>
        <v>0</v>
      </c>
      <c r="M452" s="108"/>
      <c r="N452" s="13">
        <f t="shared" si="101"/>
        <v>0</v>
      </c>
    </row>
    <row r="453" spans="1:14" s="93" customFormat="1" hidden="1">
      <c r="A453" s="50" t="s">
        <v>680</v>
      </c>
      <c r="B453" s="51"/>
      <c r="C453" s="51"/>
      <c r="D453" s="51"/>
      <c r="E453" s="62"/>
      <c r="F453" s="51"/>
      <c r="G453" s="51"/>
      <c r="H453" s="51"/>
      <c r="I453" s="52"/>
      <c r="J453" s="53"/>
      <c r="K453" s="108"/>
      <c r="L453" s="53">
        <v>98214</v>
      </c>
      <c r="M453" s="108"/>
      <c r="N453" s="53">
        <f>L453+M453</f>
        <v>98214</v>
      </c>
    </row>
    <row r="454" spans="1:14" s="93" customFormat="1" hidden="1">
      <c r="A454" s="50" t="s">
        <v>681</v>
      </c>
      <c r="B454" s="51"/>
      <c r="C454" s="51"/>
      <c r="D454" s="51"/>
      <c r="E454" s="62"/>
      <c r="F454" s="51"/>
      <c r="G454" s="51"/>
      <c r="H454" s="51"/>
      <c r="I454" s="52"/>
      <c r="J454" s="53"/>
      <c r="K454" s="108"/>
      <c r="L454" s="53">
        <v>2136781.21</v>
      </c>
      <c r="M454" s="108"/>
      <c r="N454" s="53">
        <f t="shared" ref="N454:N456" si="114">L454+M454</f>
        <v>2136781.21</v>
      </c>
    </row>
    <row r="455" spans="1:14" s="93" customFormat="1" hidden="1">
      <c r="A455" s="50" t="s">
        <v>644</v>
      </c>
      <c r="B455" s="51"/>
      <c r="C455" s="51"/>
      <c r="D455" s="51"/>
      <c r="E455" s="62"/>
      <c r="F455" s="51"/>
      <c r="G455" s="51"/>
      <c r="H455" s="51"/>
      <c r="I455" s="52"/>
      <c r="J455" s="53"/>
      <c r="K455" s="108"/>
      <c r="L455" s="53">
        <v>10737.59</v>
      </c>
      <c r="M455" s="108">
        <v>-10737.59</v>
      </c>
      <c r="N455" s="53">
        <f t="shared" si="114"/>
        <v>0</v>
      </c>
    </row>
    <row r="456" spans="1:14" s="93" customFormat="1" ht="25.5" hidden="1">
      <c r="A456" s="50" t="s">
        <v>682</v>
      </c>
      <c r="B456" s="51"/>
      <c r="C456" s="51"/>
      <c r="D456" s="51"/>
      <c r="E456" s="62"/>
      <c r="F456" s="51"/>
      <c r="G456" s="51"/>
      <c r="H456" s="51"/>
      <c r="I456" s="52"/>
      <c r="J456" s="53"/>
      <c r="K456" s="108"/>
      <c r="L456" s="53">
        <v>164627.38</v>
      </c>
      <c r="M456" s="108"/>
      <c r="N456" s="53">
        <f t="shared" si="114"/>
        <v>164627.38</v>
      </c>
    </row>
    <row r="457" spans="1:14">
      <c r="A457" s="41" t="s">
        <v>348</v>
      </c>
      <c r="B457" s="42" t="s">
        <v>99</v>
      </c>
      <c r="C457" s="42" t="s">
        <v>279</v>
      </c>
      <c r="D457" s="42" t="s">
        <v>123</v>
      </c>
      <c r="E457" s="42" t="s">
        <v>349</v>
      </c>
      <c r="F457" s="42" t="s">
        <v>1</v>
      </c>
      <c r="G457" s="42"/>
      <c r="H457" s="42" t="s">
        <v>1</v>
      </c>
      <c r="I457" s="43" t="s">
        <v>1</v>
      </c>
      <c r="J457" s="44">
        <f>J458</f>
        <v>0</v>
      </c>
      <c r="K457" s="44">
        <f t="shared" ref="K457:L459" si="115">K458</f>
        <v>203016.67</v>
      </c>
      <c r="L457" s="44">
        <f t="shared" si="115"/>
        <v>203016.67</v>
      </c>
      <c r="M457" s="13"/>
      <c r="N457" s="27">
        <f t="shared" si="101"/>
        <v>203016.67</v>
      </c>
    </row>
    <row r="458" spans="1:14" ht="25.5">
      <c r="A458" s="40" t="s">
        <v>129</v>
      </c>
      <c r="B458" s="5" t="s">
        <v>99</v>
      </c>
      <c r="C458" s="5" t="s">
        <v>279</v>
      </c>
      <c r="D458" s="5" t="s">
        <v>123</v>
      </c>
      <c r="E458" s="5" t="s">
        <v>349</v>
      </c>
      <c r="F458" s="5" t="s">
        <v>130</v>
      </c>
      <c r="G458" s="5"/>
      <c r="H458" s="5" t="s">
        <v>1</v>
      </c>
      <c r="I458" s="38" t="s">
        <v>1</v>
      </c>
      <c r="J458" s="39">
        <f>J459</f>
        <v>0</v>
      </c>
      <c r="K458" s="39">
        <f t="shared" si="115"/>
        <v>203016.67</v>
      </c>
      <c r="L458" s="39">
        <f t="shared" si="115"/>
        <v>203016.67</v>
      </c>
      <c r="M458" s="13"/>
      <c r="N458" s="27">
        <f t="shared" si="101"/>
        <v>203016.67</v>
      </c>
    </row>
    <row r="459" spans="1:14" ht="38.25" hidden="1">
      <c r="A459" s="40" t="s">
        <v>131</v>
      </c>
      <c r="B459" s="5" t="s">
        <v>99</v>
      </c>
      <c r="C459" s="5" t="s">
        <v>279</v>
      </c>
      <c r="D459" s="5" t="s">
        <v>123</v>
      </c>
      <c r="E459" s="5" t="s">
        <v>349</v>
      </c>
      <c r="F459" s="5" t="s">
        <v>132</v>
      </c>
      <c r="G459" s="5"/>
      <c r="H459" s="5" t="s">
        <v>1</v>
      </c>
      <c r="I459" s="38" t="s">
        <v>1</v>
      </c>
      <c r="J459" s="39">
        <f>J460</f>
        <v>0</v>
      </c>
      <c r="K459" s="39">
        <f t="shared" si="115"/>
        <v>203016.67</v>
      </c>
      <c r="L459" s="39">
        <f t="shared" si="115"/>
        <v>203016.67</v>
      </c>
      <c r="M459" s="13"/>
      <c r="N459" s="27">
        <f t="shared" si="101"/>
        <v>203016.67</v>
      </c>
    </row>
    <row r="460" spans="1:14" ht="38.25" hidden="1">
      <c r="A460" s="6" t="s">
        <v>133</v>
      </c>
      <c r="B460" s="5" t="s">
        <v>99</v>
      </c>
      <c r="C460" s="5" t="s">
        <v>279</v>
      </c>
      <c r="D460" s="5" t="s">
        <v>123</v>
      </c>
      <c r="E460" s="5" t="s">
        <v>349</v>
      </c>
      <c r="F460" s="5" t="s">
        <v>134</v>
      </c>
      <c r="G460" s="5"/>
      <c r="H460" s="5" t="s">
        <v>1</v>
      </c>
      <c r="I460" s="38" t="s">
        <v>1</v>
      </c>
      <c r="J460" s="39">
        <f>J461+J463</f>
        <v>0</v>
      </c>
      <c r="K460" s="39">
        <f t="shared" ref="K460:L460" si="116">K461+K463</f>
        <v>203016.67</v>
      </c>
      <c r="L460" s="39">
        <f t="shared" si="116"/>
        <v>203016.67</v>
      </c>
      <c r="M460" s="13"/>
      <c r="N460" s="27">
        <f t="shared" si="101"/>
        <v>203016.67</v>
      </c>
    </row>
    <row r="461" spans="1:14" hidden="1">
      <c r="A461" s="17" t="s">
        <v>350</v>
      </c>
      <c r="B461" s="16" t="s">
        <v>99</v>
      </c>
      <c r="C461" s="16" t="s">
        <v>279</v>
      </c>
      <c r="D461" s="16" t="s">
        <v>123</v>
      </c>
      <c r="E461" s="61" t="s">
        <v>349</v>
      </c>
      <c r="F461" s="16" t="s">
        <v>134</v>
      </c>
      <c r="G461" s="16"/>
      <c r="H461" s="16">
        <v>310</v>
      </c>
      <c r="I461" s="19" t="s">
        <v>1</v>
      </c>
      <c r="J461" s="12">
        <f>J462</f>
        <v>0</v>
      </c>
      <c r="K461" s="12">
        <f t="shared" ref="K461:L461" si="117">K462</f>
        <v>0</v>
      </c>
      <c r="L461" s="12">
        <f t="shared" si="117"/>
        <v>0</v>
      </c>
      <c r="M461" s="13"/>
      <c r="N461" s="13">
        <f t="shared" si="101"/>
        <v>0</v>
      </c>
    </row>
    <row r="462" spans="1:14" hidden="1">
      <c r="A462" s="17" t="s">
        <v>290</v>
      </c>
      <c r="B462" s="16" t="s">
        <v>99</v>
      </c>
      <c r="C462" s="16" t="s">
        <v>279</v>
      </c>
      <c r="D462" s="16" t="s">
        <v>123</v>
      </c>
      <c r="E462" s="61" t="s">
        <v>349</v>
      </c>
      <c r="F462" s="16" t="s">
        <v>134</v>
      </c>
      <c r="G462" s="16"/>
      <c r="H462" s="16">
        <v>310</v>
      </c>
      <c r="I462" s="19">
        <v>1116</v>
      </c>
      <c r="J462" s="12"/>
      <c r="K462" s="12"/>
      <c r="L462" s="12"/>
      <c r="M462" s="13"/>
      <c r="N462" s="13">
        <f t="shared" si="101"/>
        <v>0</v>
      </c>
    </row>
    <row r="463" spans="1:14" hidden="1">
      <c r="A463" s="17" t="s">
        <v>325</v>
      </c>
      <c r="B463" s="16" t="s">
        <v>99</v>
      </c>
      <c r="C463" s="16" t="s">
        <v>279</v>
      </c>
      <c r="D463" s="16" t="s">
        <v>123</v>
      </c>
      <c r="E463" s="61" t="s">
        <v>349</v>
      </c>
      <c r="F463" s="16" t="s">
        <v>134</v>
      </c>
      <c r="G463" s="16"/>
      <c r="H463" s="16" t="s">
        <v>199</v>
      </c>
      <c r="I463" s="19" t="s">
        <v>1</v>
      </c>
      <c r="J463" s="12">
        <f>J464</f>
        <v>0</v>
      </c>
      <c r="K463" s="12">
        <f t="shared" ref="K463:L463" si="118">K464</f>
        <v>203016.67</v>
      </c>
      <c r="L463" s="12">
        <f t="shared" si="118"/>
        <v>203016.67</v>
      </c>
      <c r="M463" s="13"/>
      <c r="N463" s="13">
        <f t="shared" si="101"/>
        <v>203016.67</v>
      </c>
    </row>
    <row r="464" spans="1:14" hidden="1">
      <c r="A464" s="17" t="s">
        <v>351</v>
      </c>
      <c r="B464" s="16" t="s">
        <v>99</v>
      </c>
      <c r="C464" s="16" t="s">
        <v>279</v>
      </c>
      <c r="D464" s="16" t="s">
        <v>123</v>
      </c>
      <c r="E464" s="61" t="s">
        <v>349</v>
      </c>
      <c r="F464" s="16" t="s">
        <v>134</v>
      </c>
      <c r="G464" s="16"/>
      <c r="H464" s="16">
        <v>346</v>
      </c>
      <c r="I464" s="19" t="s">
        <v>174</v>
      </c>
      <c r="J464" s="12"/>
      <c r="K464" s="13">
        <v>203016.67</v>
      </c>
      <c r="L464" s="13">
        <f t="shared" si="107"/>
        <v>203016.67</v>
      </c>
      <c r="M464" s="13"/>
      <c r="N464" s="13">
        <f t="shared" si="101"/>
        <v>203016.67</v>
      </c>
    </row>
    <row r="465" spans="1:14" s="60" customFormat="1" hidden="1">
      <c r="A465" s="50" t="s">
        <v>683</v>
      </c>
      <c r="B465" s="51"/>
      <c r="C465" s="51"/>
      <c r="D465" s="51"/>
      <c r="E465" s="62"/>
      <c r="F465" s="51"/>
      <c r="G465" s="51"/>
      <c r="H465" s="51"/>
      <c r="I465" s="52"/>
      <c r="J465" s="53"/>
      <c r="K465" s="108"/>
      <c r="L465" s="108">
        <v>203016.67</v>
      </c>
      <c r="M465" s="108"/>
      <c r="N465" s="108">
        <v>203016.67</v>
      </c>
    </row>
    <row r="466" spans="1:14" ht="27">
      <c r="A466" s="41" t="s">
        <v>352</v>
      </c>
      <c r="B466" s="42" t="s">
        <v>99</v>
      </c>
      <c r="C466" s="42" t="s">
        <v>279</v>
      </c>
      <c r="D466" s="42" t="s">
        <v>123</v>
      </c>
      <c r="E466" s="42" t="s">
        <v>353</v>
      </c>
      <c r="F466" s="42" t="s">
        <v>1</v>
      </c>
      <c r="G466" s="42"/>
      <c r="H466" s="42" t="s">
        <v>1</v>
      </c>
      <c r="I466" s="43" t="s">
        <v>1</v>
      </c>
      <c r="J466" s="44">
        <f>J467</f>
        <v>464773.2</v>
      </c>
      <c r="K466" s="44">
        <f t="shared" ref="K466:L468" si="119">K467</f>
        <v>98436.19</v>
      </c>
      <c r="L466" s="44">
        <f t="shared" si="119"/>
        <v>563209.39</v>
      </c>
      <c r="M466" s="13"/>
      <c r="N466" s="27">
        <f t="shared" si="101"/>
        <v>563209.39</v>
      </c>
    </row>
    <row r="467" spans="1:14" ht="25.5">
      <c r="A467" s="40" t="s">
        <v>129</v>
      </c>
      <c r="B467" s="5" t="s">
        <v>99</v>
      </c>
      <c r="C467" s="5" t="s">
        <v>279</v>
      </c>
      <c r="D467" s="5" t="s">
        <v>123</v>
      </c>
      <c r="E467" s="5" t="s">
        <v>353</v>
      </c>
      <c r="F467" s="5" t="s">
        <v>130</v>
      </c>
      <c r="G467" s="5"/>
      <c r="H467" s="5" t="s">
        <v>1</v>
      </c>
      <c r="I467" s="38" t="s">
        <v>1</v>
      </c>
      <c r="J467" s="39">
        <f>J468</f>
        <v>464773.2</v>
      </c>
      <c r="K467" s="39">
        <f t="shared" si="119"/>
        <v>98436.19</v>
      </c>
      <c r="L467" s="39">
        <f t="shared" si="119"/>
        <v>563209.39</v>
      </c>
      <c r="M467" s="13"/>
      <c r="N467" s="27">
        <f t="shared" si="101"/>
        <v>563209.39</v>
      </c>
    </row>
    <row r="468" spans="1:14" ht="38.25" hidden="1">
      <c r="A468" s="40" t="s">
        <v>131</v>
      </c>
      <c r="B468" s="5" t="s">
        <v>99</v>
      </c>
      <c r="C468" s="5" t="s">
        <v>279</v>
      </c>
      <c r="D468" s="5" t="s">
        <v>123</v>
      </c>
      <c r="E468" s="5" t="s">
        <v>353</v>
      </c>
      <c r="F468" s="5" t="s">
        <v>132</v>
      </c>
      <c r="G468" s="5"/>
      <c r="H468" s="5" t="s">
        <v>1</v>
      </c>
      <c r="I468" s="38" t="s">
        <v>1</v>
      </c>
      <c r="J468" s="39">
        <f>J469</f>
        <v>464773.2</v>
      </c>
      <c r="K468" s="39">
        <f t="shared" si="119"/>
        <v>98436.19</v>
      </c>
      <c r="L468" s="39">
        <f t="shared" si="119"/>
        <v>563209.39</v>
      </c>
      <c r="M468" s="13"/>
      <c r="N468" s="27">
        <f t="shared" si="101"/>
        <v>563209.39</v>
      </c>
    </row>
    <row r="469" spans="1:14" ht="38.25" hidden="1">
      <c r="A469" s="6" t="s">
        <v>133</v>
      </c>
      <c r="B469" s="5" t="s">
        <v>99</v>
      </c>
      <c r="C469" s="5" t="s">
        <v>279</v>
      </c>
      <c r="D469" s="5" t="s">
        <v>123</v>
      </c>
      <c r="E469" s="5" t="s">
        <v>353</v>
      </c>
      <c r="F469" s="5" t="s">
        <v>134</v>
      </c>
      <c r="G469" s="5"/>
      <c r="H469" s="5" t="s">
        <v>1</v>
      </c>
      <c r="I469" s="38" t="s">
        <v>1</v>
      </c>
      <c r="J469" s="39">
        <f>J470+J473+J477</f>
        <v>464773.2</v>
      </c>
      <c r="K469" s="39">
        <f>K470+K473+K477</f>
        <v>98436.19</v>
      </c>
      <c r="L469" s="39">
        <f>L470+L473+L477</f>
        <v>563209.39</v>
      </c>
      <c r="M469" s="13"/>
      <c r="N469" s="27">
        <f t="shared" si="101"/>
        <v>563209.39</v>
      </c>
    </row>
    <row r="470" spans="1:14" hidden="1">
      <c r="A470" s="17" t="s">
        <v>235</v>
      </c>
      <c r="B470" s="16" t="s">
        <v>99</v>
      </c>
      <c r="C470" s="16" t="s">
        <v>279</v>
      </c>
      <c r="D470" s="16" t="s">
        <v>123</v>
      </c>
      <c r="E470" s="61" t="s">
        <v>353</v>
      </c>
      <c r="F470" s="16" t="s">
        <v>134</v>
      </c>
      <c r="G470" s="16"/>
      <c r="H470" s="16" t="s">
        <v>354</v>
      </c>
      <c r="I470" s="19" t="s">
        <v>1</v>
      </c>
      <c r="J470" s="12">
        <f>J471</f>
        <v>0</v>
      </c>
      <c r="K470" s="12">
        <f t="shared" ref="K470:L470" si="120">K471</f>
        <v>30000</v>
      </c>
      <c r="L470" s="12">
        <f t="shared" si="120"/>
        <v>30000</v>
      </c>
      <c r="M470" s="13"/>
      <c r="N470" s="13">
        <f t="shared" si="101"/>
        <v>30000</v>
      </c>
    </row>
    <row r="471" spans="1:14" ht="25.5" hidden="1">
      <c r="A471" s="17" t="s">
        <v>236</v>
      </c>
      <c r="B471" s="16" t="s">
        <v>99</v>
      </c>
      <c r="C471" s="16" t="s">
        <v>279</v>
      </c>
      <c r="D471" s="16" t="s">
        <v>123</v>
      </c>
      <c r="E471" s="61" t="s">
        <v>353</v>
      </c>
      <c r="F471" s="16" t="s">
        <v>134</v>
      </c>
      <c r="G471" s="16"/>
      <c r="H471" s="16" t="s">
        <v>354</v>
      </c>
      <c r="I471" s="19" t="s">
        <v>355</v>
      </c>
      <c r="J471" s="12">
        <v>0</v>
      </c>
      <c r="K471" s="13">
        <v>30000</v>
      </c>
      <c r="L471" s="13">
        <f t="shared" si="107"/>
        <v>30000</v>
      </c>
      <c r="M471" s="13"/>
      <c r="N471" s="13">
        <f t="shared" si="101"/>
        <v>30000</v>
      </c>
    </row>
    <row r="472" spans="1:14" s="60" customFormat="1" hidden="1">
      <c r="A472" s="50" t="s">
        <v>684</v>
      </c>
      <c r="B472" s="51"/>
      <c r="C472" s="51"/>
      <c r="D472" s="51"/>
      <c r="E472" s="62"/>
      <c r="F472" s="51"/>
      <c r="G472" s="51"/>
      <c r="H472" s="51"/>
      <c r="I472" s="52"/>
      <c r="J472" s="53"/>
      <c r="K472" s="108"/>
      <c r="L472" s="108">
        <v>30000</v>
      </c>
      <c r="M472" s="108"/>
      <c r="N472" s="108">
        <v>30000</v>
      </c>
    </row>
    <row r="473" spans="1:14" hidden="1">
      <c r="A473" s="17" t="s">
        <v>233</v>
      </c>
      <c r="B473" s="16" t="s">
        <v>99</v>
      </c>
      <c r="C473" s="16" t="s">
        <v>279</v>
      </c>
      <c r="D473" s="16" t="s">
        <v>123</v>
      </c>
      <c r="E473" s="61" t="s">
        <v>353</v>
      </c>
      <c r="F473" s="16" t="s">
        <v>134</v>
      </c>
      <c r="G473" s="16"/>
      <c r="H473" s="16" t="s">
        <v>165</v>
      </c>
      <c r="I473" s="19" t="s">
        <v>1</v>
      </c>
      <c r="J473" s="12">
        <f>J474</f>
        <v>464773.2</v>
      </c>
      <c r="K473" s="12">
        <f t="shared" ref="K473:L473" si="121">K474</f>
        <v>33345.21</v>
      </c>
      <c r="L473" s="12">
        <f t="shared" si="121"/>
        <v>498118.41000000003</v>
      </c>
      <c r="M473" s="13"/>
      <c r="N473" s="13">
        <f t="shared" si="101"/>
        <v>498118.41000000003</v>
      </c>
    </row>
    <row r="474" spans="1:14" ht="25.5" hidden="1">
      <c r="A474" s="17" t="s">
        <v>297</v>
      </c>
      <c r="B474" s="16" t="s">
        <v>99</v>
      </c>
      <c r="C474" s="16" t="s">
        <v>279</v>
      </c>
      <c r="D474" s="16" t="s">
        <v>123</v>
      </c>
      <c r="E474" s="61" t="s">
        <v>353</v>
      </c>
      <c r="F474" s="16" t="s">
        <v>134</v>
      </c>
      <c r="G474" s="16"/>
      <c r="H474" s="16" t="s">
        <v>165</v>
      </c>
      <c r="I474" s="19" t="s">
        <v>356</v>
      </c>
      <c r="J474" s="12">
        <v>464773.2</v>
      </c>
      <c r="K474" s="13">
        <v>33345.21</v>
      </c>
      <c r="L474" s="13">
        <f t="shared" si="107"/>
        <v>498118.41000000003</v>
      </c>
      <c r="M474" s="13"/>
      <c r="N474" s="13">
        <f t="shared" si="101"/>
        <v>498118.41000000003</v>
      </c>
    </row>
    <row r="475" spans="1:14" ht="25.5" hidden="1">
      <c r="A475" s="50" t="s">
        <v>685</v>
      </c>
      <c r="B475" s="16"/>
      <c r="C475" s="16"/>
      <c r="D475" s="16"/>
      <c r="E475" s="61"/>
      <c r="F475" s="16"/>
      <c r="G475" s="16"/>
      <c r="H475" s="16"/>
      <c r="I475" s="19"/>
      <c r="J475" s="12"/>
      <c r="K475" s="13"/>
      <c r="L475" s="53">
        <v>464773.2</v>
      </c>
      <c r="M475" s="13"/>
      <c r="N475" s="53">
        <v>464773.2</v>
      </c>
    </row>
    <row r="476" spans="1:14" ht="25.5" hidden="1">
      <c r="A476" s="50" t="s">
        <v>686</v>
      </c>
      <c r="B476" s="16"/>
      <c r="C476" s="16"/>
      <c r="D476" s="16"/>
      <c r="E476" s="61"/>
      <c r="F476" s="16"/>
      <c r="G476" s="16"/>
      <c r="H476" s="16"/>
      <c r="I476" s="19"/>
      <c r="J476" s="12"/>
      <c r="K476" s="13"/>
      <c r="L476" s="53">
        <v>33345.21</v>
      </c>
      <c r="M476" s="13"/>
      <c r="N476" s="53">
        <v>33345.21</v>
      </c>
    </row>
    <row r="477" spans="1:14" hidden="1">
      <c r="A477" s="17" t="s">
        <v>188</v>
      </c>
      <c r="B477" s="16" t="s">
        <v>99</v>
      </c>
      <c r="C477" s="16" t="s">
        <v>279</v>
      </c>
      <c r="D477" s="16" t="s">
        <v>123</v>
      </c>
      <c r="E477" s="61" t="s">
        <v>353</v>
      </c>
      <c r="F477" s="16" t="s">
        <v>134</v>
      </c>
      <c r="G477" s="16"/>
      <c r="H477" s="16" t="s">
        <v>135</v>
      </c>
      <c r="I477" s="19" t="s">
        <v>1</v>
      </c>
      <c r="J477" s="12">
        <f>J478</f>
        <v>0</v>
      </c>
      <c r="K477" s="12">
        <f t="shared" ref="K477:L477" si="122">K478</f>
        <v>35090.980000000003</v>
      </c>
      <c r="L477" s="12">
        <f t="shared" si="122"/>
        <v>35090.980000000003</v>
      </c>
      <c r="M477" s="13"/>
      <c r="N477" s="13">
        <f t="shared" si="101"/>
        <v>35090.980000000003</v>
      </c>
    </row>
    <row r="478" spans="1:14" hidden="1">
      <c r="A478" s="17" t="s">
        <v>195</v>
      </c>
      <c r="B478" s="16" t="s">
        <v>99</v>
      </c>
      <c r="C478" s="16" t="s">
        <v>279</v>
      </c>
      <c r="D478" s="16" t="s">
        <v>123</v>
      </c>
      <c r="E478" s="61" t="s">
        <v>353</v>
      </c>
      <c r="F478" s="16" t="s">
        <v>134</v>
      </c>
      <c r="G478" s="16"/>
      <c r="H478" s="16" t="s">
        <v>135</v>
      </c>
      <c r="I478" s="19" t="s">
        <v>196</v>
      </c>
      <c r="J478" s="12">
        <v>0</v>
      </c>
      <c r="K478" s="13">
        <v>35090.980000000003</v>
      </c>
      <c r="L478" s="13">
        <f t="shared" si="107"/>
        <v>35090.980000000003</v>
      </c>
      <c r="M478" s="13"/>
      <c r="N478" s="13">
        <f t="shared" si="101"/>
        <v>35090.980000000003</v>
      </c>
    </row>
    <row r="479" spans="1:14" s="60" customFormat="1" hidden="1">
      <c r="A479" s="50" t="s">
        <v>687</v>
      </c>
      <c r="B479" s="51"/>
      <c r="C479" s="51"/>
      <c r="D479" s="51"/>
      <c r="E479" s="62"/>
      <c r="F479" s="51"/>
      <c r="G479" s="51"/>
      <c r="H479" s="51"/>
      <c r="I479" s="52"/>
      <c r="J479" s="53"/>
      <c r="K479" s="108"/>
      <c r="L479" s="108">
        <v>35090.980000000003</v>
      </c>
      <c r="M479" s="108"/>
      <c r="N479" s="108">
        <v>35090.980000000003</v>
      </c>
    </row>
    <row r="480" spans="1:14">
      <c r="A480" s="41" t="s">
        <v>357</v>
      </c>
      <c r="B480" s="42" t="s">
        <v>99</v>
      </c>
      <c r="C480" s="42" t="s">
        <v>279</v>
      </c>
      <c r="D480" s="42" t="s">
        <v>123</v>
      </c>
      <c r="E480" s="42" t="s">
        <v>358</v>
      </c>
      <c r="F480" s="42" t="s">
        <v>1</v>
      </c>
      <c r="G480" s="42"/>
      <c r="H480" s="42" t="s">
        <v>1</v>
      </c>
      <c r="I480" s="43" t="s">
        <v>1</v>
      </c>
      <c r="J480" s="44">
        <f>J481</f>
        <v>4377898.8</v>
      </c>
      <c r="K480" s="44">
        <f t="shared" ref="K480:L482" si="123">K481</f>
        <v>776368.11</v>
      </c>
      <c r="L480" s="44">
        <f t="shared" si="123"/>
        <v>5154266.91</v>
      </c>
      <c r="M480" s="13"/>
      <c r="N480" s="27">
        <f t="shared" si="101"/>
        <v>5154266.91</v>
      </c>
    </row>
    <row r="481" spans="1:14" ht="25.5">
      <c r="A481" s="40" t="s">
        <v>129</v>
      </c>
      <c r="B481" s="5" t="s">
        <v>99</v>
      </c>
      <c r="C481" s="5" t="s">
        <v>279</v>
      </c>
      <c r="D481" s="5" t="s">
        <v>123</v>
      </c>
      <c r="E481" s="5" t="s">
        <v>358</v>
      </c>
      <c r="F481" s="5" t="s">
        <v>130</v>
      </c>
      <c r="G481" s="5"/>
      <c r="H481" s="5" t="s">
        <v>1</v>
      </c>
      <c r="I481" s="38" t="s">
        <v>1</v>
      </c>
      <c r="J481" s="39">
        <f>J482</f>
        <v>4377898.8</v>
      </c>
      <c r="K481" s="39">
        <f t="shared" si="123"/>
        <v>776368.11</v>
      </c>
      <c r="L481" s="39">
        <f t="shared" si="123"/>
        <v>5154266.91</v>
      </c>
      <c r="M481" s="13"/>
      <c r="N481" s="27">
        <f t="shared" si="101"/>
        <v>5154266.91</v>
      </c>
    </row>
    <row r="482" spans="1:14" ht="38.25" hidden="1">
      <c r="A482" s="40" t="s">
        <v>131</v>
      </c>
      <c r="B482" s="5" t="s">
        <v>99</v>
      </c>
      <c r="C482" s="5" t="s">
        <v>279</v>
      </c>
      <c r="D482" s="5" t="s">
        <v>123</v>
      </c>
      <c r="E482" s="5" t="s">
        <v>358</v>
      </c>
      <c r="F482" s="5" t="s">
        <v>132</v>
      </c>
      <c r="G482" s="5"/>
      <c r="H482" s="5" t="s">
        <v>1</v>
      </c>
      <c r="I482" s="38" t="s">
        <v>1</v>
      </c>
      <c r="J482" s="39">
        <f>J483</f>
        <v>4377898.8</v>
      </c>
      <c r="K482" s="39">
        <f t="shared" si="123"/>
        <v>776368.11</v>
      </c>
      <c r="L482" s="39">
        <f t="shared" si="123"/>
        <v>5154266.91</v>
      </c>
      <c r="M482" s="13"/>
      <c r="N482" s="27">
        <f t="shared" si="101"/>
        <v>5154266.91</v>
      </c>
    </row>
    <row r="483" spans="1:14" ht="38.25" hidden="1">
      <c r="A483" s="6" t="s">
        <v>133</v>
      </c>
      <c r="B483" s="5" t="s">
        <v>99</v>
      </c>
      <c r="C483" s="5" t="s">
        <v>279</v>
      </c>
      <c r="D483" s="5" t="s">
        <v>123</v>
      </c>
      <c r="E483" s="5" t="s">
        <v>358</v>
      </c>
      <c r="F483" s="5" t="s">
        <v>134</v>
      </c>
      <c r="G483" s="5"/>
      <c r="H483" s="5" t="s">
        <v>1</v>
      </c>
      <c r="I483" s="38" t="s">
        <v>1</v>
      </c>
      <c r="J483" s="39">
        <f>J484+J486</f>
        <v>4377898.8</v>
      </c>
      <c r="K483" s="39">
        <f>K484+K486</f>
        <v>776368.11</v>
      </c>
      <c r="L483" s="39">
        <f>L484+L486</f>
        <v>5154266.91</v>
      </c>
      <c r="M483" s="13"/>
      <c r="N483" s="27">
        <f t="shared" si="101"/>
        <v>5154266.91</v>
      </c>
    </row>
    <row r="484" spans="1:14" hidden="1">
      <c r="A484" s="17" t="s">
        <v>233</v>
      </c>
      <c r="B484" s="16" t="s">
        <v>99</v>
      </c>
      <c r="C484" s="16" t="s">
        <v>279</v>
      </c>
      <c r="D484" s="16" t="s">
        <v>123</v>
      </c>
      <c r="E484" s="61" t="s">
        <v>358</v>
      </c>
      <c r="F484" s="16" t="s">
        <v>134</v>
      </c>
      <c r="G484" s="16"/>
      <c r="H484" s="16" t="s">
        <v>165</v>
      </c>
      <c r="I484" s="19" t="s">
        <v>1</v>
      </c>
      <c r="J484" s="12">
        <f>J485</f>
        <v>4377898.8</v>
      </c>
      <c r="K484" s="12">
        <f t="shared" ref="K484:L484" si="124">K485</f>
        <v>776368.11</v>
      </c>
      <c r="L484" s="12">
        <f t="shared" si="124"/>
        <v>5154266.91</v>
      </c>
      <c r="M484" s="13"/>
      <c r="N484" s="13">
        <f t="shared" si="101"/>
        <v>5154266.91</v>
      </c>
    </row>
    <row r="485" spans="1:14" ht="25.5" hidden="1">
      <c r="A485" s="17" t="s">
        <v>297</v>
      </c>
      <c r="B485" s="16" t="s">
        <v>99</v>
      </c>
      <c r="C485" s="16" t="s">
        <v>279</v>
      </c>
      <c r="D485" s="16" t="s">
        <v>123</v>
      </c>
      <c r="E485" s="61" t="s">
        <v>358</v>
      </c>
      <c r="F485" s="16" t="s">
        <v>134</v>
      </c>
      <c r="G485" s="16"/>
      <c r="H485" s="16" t="s">
        <v>165</v>
      </c>
      <c r="I485" s="19" t="s">
        <v>356</v>
      </c>
      <c r="J485" s="12">
        <v>4377898.8</v>
      </c>
      <c r="K485" s="13">
        <v>776368.11</v>
      </c>
      <c r="L485" s="13">
        <f t="shared" si="107"/>
        <v>5154266.91</v>
      </c>
      <c r="M485" s="13"/>
      <c r="N485" s="13">
        <f t="shared" si="101"/>
        <v>5154266.91</v>
      </c>
    </row>
    <row r="486" spans="1:14" hidden="1">
      <c r="A486" s="17" t="s">
        <v>128</v>
      </c>
      <c r="B486" s="16" t="s">
        <v>99</v>
      </c>
      <c r="C486" s="16" t="s">
        <v>279</v>
      </c>
      <c r="D486" s="16" t="s">
        <v>123</v>
      </c>
      <c r="E486" s="61" t="s">
        <v>358</v>
      </c>
      <c r="F486" s="16" t="s">
        <v>134</v>
      </c>
      <c r="G486" s="16"/>
      <c r="H486" s="16">
        <v>226</v>
      </c>
      <c r="I486" s="19"/>
      <c r="J486" s="12">
        <f>J487</f>
        <v>0</v>
      </c>
      <c r="K486" s="13"/>
      <c r="L486" s="13">
        <f t="shared" si="107"/>
        <v>0</v>
      </c>
      <c r="M486" s="13"/>
      <c r="N486" s="13">
        <f t="shared" ref="N486:N568" si="125">L486+M486</f>
        <v>0</v>
      </c>
    </row>
    <row r="487" spans="1:14" hidden="1">
      <c r="A487" s="17" t="s">
        <v>313</v>
      </c>
      <c r="B487" s="16" t="s">
        <v>99</v>
      </c>
      <c r="C487" s="16" t="s">
        <v>279</v>
      </c>
      <c r="D487" s="16" t="s">
        <v>123</v>
      </c>
      <c r="E487" s="61" t="s">
        <v>358</v>
      </c>
      <c r="F487" s="16" t="s">
        <v>134</v>
      </c>
      <c r="G487" s="16"/>
      <c r="H487" s="16">
        <v>226</v>
      </c>
      <c r="I487" s="19">
        <v>1140</v>
      </c>
      <c r="J487" s="12"/>
      <c r="K487" s="13"/>
      <c r="L487" s="13">
        <f t="shared" si="107"/>
        <v>0</v>
      </c>
      <c r="M487" s="13"/>
      <c r="N487" s="13">
        <f t="shared" si="125"/>
        <v>0</v>
      </c>
    </row>
    <row r="488" spans="1:14" s="93" customFormat="1" ht="40.5" hidden="1">
      <c r="A488" s="70" t="s">
        <v>359</v>
      </c>
      <c r="B488" s="69" t="s">
        <v>99</v>
      </c>
      <c r="C488" s="69" t="s">
        <v>279</v>
      </c>
      <c r="D488" s="69" t="s">
        <v>123</v>
      </c>
      <c r="E488" s="42" t="s">
        <v>360</v>
      </c>
      <c r="F488" s="69"/>
      <c r="G488" s="69"/>
      <c r="H488" s="69"/>
      <c r="I488" s="76"/>
      <c r="J488" s="77">
        <f>J489</f>
        <v>0</v>
      </c>
      <c r="K488" s="108"/>
      <c r="L488" s="13">
        <f t="shared" si="107"/>
        <v>0</v>
      </c>
      <c r="M488" s="108"/>
      <c r="N488" s="13">
        <f t="shared" si="125"/>
        <v>0</v>
      </c>
    </row>
    <row r="489" spans="1:14" ht="25.5" hidden="1">
      <c r="A489" s="40" t="s">
        <v>129</v>
      </c>
      <c r="B489" s="46" t="s">
        <v>99</v>
      </c>
      <c r="C489" s="46" t="s">
        <v>279</v>
      </c>
      <c r="D489" s="46" t="s">
        <v>123</v>
      </c>
      <c r="E489" s="5" t="s">
        <v>360</v>
      </c>
      <c r="F489" s="46">
        <v>200</v>
      </c>
      <c r="G489" s="46"/>
      <c r="H489" s="46"/>
      <c r="I489" s="48"/>
      <c r="J489" s="26">
        <f>J490</f>
        <v>0</v>
      </c>
      <c r="K489" s="13"/>
      <c r="L489" s="13">
        <f t="shared" si="107"/>
        <v>0</v>
      </c>
      <c r="M489" s="13"/>
      <c r="N489" s="13">
        <f t="shared" si="125"/>
        <v>0</v>
      </c>
    </row>
    <row r="490" spans="1:14" ht="38.25" hidden="1">
      <c r="A490" s="40" t="s">
        <v>131</v>
      </c>
      <c r="B490" s="46" t="s">
        <v>99</v>
      </c>
      <c r="C490" s="46" t="s">
        <v>279</v>
      </c>
      <c r="D490" s="46" t="s">
        <v>123</v>
      </c>
      <c r="E490" s="5" t="s">
        <v>360</v>
      </c>
      <c r="F490" s="46">
        <v>240</v>
      </c>
      <c r="G490" s="46"/>
      <c r="H490" s="46"/>
      <c r="I490" s="48"/>
      <c r="J490" s="26">
        <f>J491</f>
        <v>0</v>
      </c>
      <c r="K490" s="13"/>
      <c r="L490" s="13">
        <f t="shared" si="107"/>
        <v>0</v>
      </c>
      <c r="M490" s="13"/>
      <c r="N490" s="13">
        <f t="shared" si="125"/>
        <v>0</v>
      </c>
    </row>
    <row r="491" spans="1:14" ht="38.25" hidden="1">
      <c r="A491" s="6" t="s">
        <v>133</v>
      </c>
      <c r="B491" s="46" t="s">
        <v>99</v>
      </c>
      <c r="C491" s="46" t="s">
        <v>279</v>
      </c>
      <c r="D491" s="46" t="s">
        <v>123</v>
      </c>
      <c r="E491" s="5" t="s">
        <v>360</v>
      </c>
      <c r="F491" s="46">
        <v>244</v>
      </c>
      <c r="G491" s="46"/>
      <c r="H491" s="46"/>
      <c r="I491" s="48"/>
      <c r="J491" s="26">
        <f>J492</f>
        <v>0</v>
      </c>
      <c r="K491" s="13"/>
      <c r="L491" s="13">
        <f t="shared" si="107"/>
        <v>0</v>
      </c>
      <c r="M491" s="13"/>
      <c r="N491" s="13">
        <f t="shared" si="125"/>
        <v>0</v>
      </c>
    </row>
    <row r="492" spans="1:14" hidden="1">
      <c r="A492" s="17" t="s">
        <v>233</v>
      </c>
      <c r="B492" s="16" t="s">
        <v>99</v>
      </c>
      <c r="C492" s="16" t="s">
        <v>279</v>
      </c>
      <c r="D492" s="16" t="s">
        <v>123</v>
      </c>
      <c r="E492" s="61" t="s">
        <v>360</v>
      </c>
      <c r="F492" s="16">
        <v>244</v>
      </c>
      <c r="G492" s="16"/>
      <c r="H492" s="16">
        <v>225</v>
      </c>
      <c r="I492" s="19"/>
      <c r="J492" s="12">
        <f>J493</f>
        <v>0</v>
      </c>
      <c r="K492" s="13"/>
      <c r="L492" s="13">
        <f t="shared" si="107"/>
        <v>0</v>
      </c>
      <c r="M492" s="13"/>
      <c r="N492" s="13">
        <f t="shared" si="125"/>
        <v>0</v>
      </c>
    </row>
    <row r="493" spans="1:14" ht="25.5" hidden="1">
      <c r="A493" s="17" t="s">
        <v>297</v>
      </c>
      <c r="B493" s="16" t="s">
        <v>99</v>
      </c>
      <c r="C493" s="16" t="s">
        <v>279</v>
      </c>
      <c r="D493" s="16" t="s">
        <v>123</v>
      </c>
      <c r="E493" s="61" t="s">
        <v>360</v>
      </c>
      <c r="F493" s="16">
        <v>244</v>
      </c>
      <c r="G493" s="16"/>
      <c r="H493" s="16">
        <v>225</v>
      </c>
      <c r="I493" s="19">
        <v>1111</v>
      </c>
      <c r="J493" s="12">
        <f>SUM(J494:J495)</f>
        <v>0</v>
      </c>
      <c r="K493" s="13"/>
      <c r="L493" s="13">
        <f t="shared" si="107"/>
        <v>0</v>
      </c>
      <c r="M493" s="13"/>
      <c r="N493" s="13">
        <f t="shared" si="125"/>
        <v>0</v>
      </c>
    </row>
    <row r="494" spans="1:14" hidden="1">
      <c r="A494" s="50" t="s">
        <v>361</v>
      </c>
      <c r="B494" s="51"/>
      <c r="C494" s="51"/>
      <c r="D494" s="51"/>
      <c r="E494" s="51"/>
      <c r="F494" s="51"/>
      <c r="G494" s="51"/>
      <c r="H494" s="51"/>
      <c r="I494" s="52"/>
      <c r="J494" s="53"/>
      <c r="K494" s="13"/>
      <c r="L494" s="13">
        <f t="shared" si="107"/>
        <v>0</v>
      </c>
      <c r="M494" s="13"/>
      <c r="N494" s="13">
        <f t="shared" si="125"/>
        <v>0</v>
      </c>
    </row>
    <row r="495" spans="1:14" hidden="1">
      <c r="A495" s="50" t="s">
        <v>362</v>
      </c>
      <c r="B495" s="51"/>
      <c r="C495" s="51"/>
      <c r="D495" s="51"/>
      <c r="E495" s="51"/>
      <c r="F495" s="51"/>
      <c r="G495" s="51"/>
      <c r="H495" s="51"/>
      <c r="I495" s="52"/>
      <c r="J495" s="53"/>
      <c r="K495" s="13"/>
      <c r="L495" s="13">
        <f t="shared" si="107"/>
        <v>0</v>
      </c>
      <c r="M495" s="13"/>
      <c r="N495" s="13">
        <f t="shared" si="125"/>
        <v>0</v>
      </c>
    </row>
    <row r="496" spans="1:14" ht="25.5" hidden="1">
      <c r="A496" s="50" t="s">
        <v>690</v>
      </c>
      <c r="B496" s="51"/>
      <c r="C496" s="51"/>
      <c r="D496" s="51"/>
      <c r="E496" s="51"/>
      <c r="F496" s="51"/>
      <c r="G496" s="51"/>
      <c r="H496" s="51"/>
      <c r="I496" s="52"/>
      <c r="J496" s="53"/>
      <c r="K496" s="13"/>
      <c r="L496" s="53">
        <v>82638</v>
      </c>
      <c r="M496" s="13"/>
      <c r="N496" s="53">
        <v>82638</v>
      </c>
    </row>
    <row r="497" spans="1:14" ht="38.25" hidden="1">
      <c r="A497" s="50" t="s">
        <v>691</v>
      </c>
      <c r="B497" s="51"/>
      <c r="C497" s="51"/>
      <c r="D497" s="51"/>
      <c r="E497" s="51"/>
      <c r="F497" s="51"/>
      <c r="G497" s="51"/>
      <c r="H497" s="51"/>
      <c r="I497" s="52"/>
      <c r="J497" s="53"/>
      <c r="K497" s="13"/>
      <c r="L497" s="53">
        <v>81890.399999999994</v>
      </c>
      <c r="M497" s="13"/>
      <c r="N497" s="53">
        <v>81890.399999999994</v>
      </c>
    </row>
    <row r="498" spans="1:14" ht="25.5" hidden="1">
      <c r="A498" s="50" t="s">
        <v>688</v>
      </c>
      <c r="B498" s="51"/>
      <c r="C498" s="51"/>
      <c r="D498" s="51"/>
      <c r="E498" s="51"/>
      <c r="F498" s="51"/>
      <c r="G498" s="51"/>
      <c r="H498" s="51"/>
      <c r="I498" s="52"/>
      <c r="J498" s="53"/>
      <c r="K498" s="13"/>
      <c r="L498" s="53">
        <v>56362.8</v>
      </c>
      <c r="M498" s="13"/>
      <c r="N498" s="53">
        <v>56362.8</v>
      </c>
    </row>
    <row r="499" spans="1:14" hidden="1">
      <c r="A499" s="50" t="s">
        <v>689</v>
      </c>
      <c r="B499" s="51"/>
      <c r="C499" s="51"/>
      <c r="D499" s="51"/>
      <c r="E499" s="51"/>
      <c r="F499" s="51"/>
      <c r="G499" s="51"/>
      <c r="H499" s="51"/>
      <c r="I499" s="52"/>
      <c r="J499" s="53"/>
      <c r="K499" s="13"/>
      <c r="L499" s="53">
        <v>88310.399999999994</v>
      </c>
      <c r="M499" s="13"/>
      <c r="N499" s="53">
        <v>88310.399999999994</v>
      </c>
    </row>
    <row r="500" spans="1:14" ht="32.1" hidden="1" customHeight="1">
      <c r="A500" s="50" t="s">
        <v>692</v>
      </c>
      <c r="B500" s="51"/>
      <c r="C500" s="51"/>
      <c r="D500" s="51"/>
      <c r="E500" s="51"/>
      <c r="F500" s="51"/>
      <c r="G500" s="51"/>
      <c r="H500" s="51"/>
      <c r="I500" s="52"/>
      <c r="J500" s="53"/>
      <c r="K500" s="13"/>
      <c r="L500" s="53">
        <v>1548164.4</v>
      </c>
      <c r="M500" s="13"/>
      <c r="N500" s="53">
        <v>1548164.4</v>
      </c>
    </row>
    <row r="501" spans="1:14" ht="25.5" hidden="1">
      <c r="A501" s="50" t="s">
        <v>693</v>
      </c>
      <c r="B501" s="51"/>
      <c r="C501" s="51"/>
      <c r="D501" s="51"/>
      <c r="E501" s="51"/>
      <c r="F501" s="51"/>
      <c r="G501" s="51"/>
      <c r="H501" s="51"/>
      <c r="I501" s="52"/>
      <c r="J501" s="53"/>
      <c r="K501" s="13"/>
      <c r="L501" s="53">
        <v>2520532.7999999998</v>
      </c>
      <c r="M501" s="13"/>
      <c r="N501" s="53">
        <v>2520532.7999999998</v>
      </c>
    </row>
    <row r="502" spans="1:14" ht="25.5" hidden="1">
      <c r="A502" s="50" t="s">
        <v>694</v>
      </c>
      <c r="B502" s="51"/>
      <c r="C502" s="51"/>
      <c r="D502" s="51"/>
      <c r="E502" s="51"/>
      <c r="F502" s="51"/>
      <c r="G502" s="51"/>
      <c r="H502" s="51"/>
      <c r="I502" s="52"/>
      <c r="J502" s="53"/>
      <c r="K502" s="13"/>
      <c r="L502" s="53">
        <v>369974.1</v>
      </c>
      <c r="M502" s="13"/>
      <c r="N502" s="53">
        <v>369974.1</v>
      </c>
    </row>
    <row r="503" spans="1:14" ht="25.5" hidden="1">
      <c r="A503" s="50" t="s">
        <v>695</v>
      </c>
      <c r="B503" s="51"/>
      <c r="C503" s="51"/>
      <c r="D503" s="51"/>
      <c r="E503" s="51"/>
      <c r="F503" s="51"/>
      <c r="G503" s="51"/>
      <c r="H503" s="51"/>
      <c r="I503" s="52"/>
      <c r="J503" s="53"/>
      <c r="K503" s="13"/>
      <c r="L503" s="53">
        <v>406394.01</v>
      </c>
      <c r="M503" s="13"/>
      <c r="N503" s="53">
        <v>406394.01</v>
      </c>
    </row>
    <row r="504" spans="1:14">
      <c r="A504" s="41" t="s">
        <v>363</v>
      </c>
      <c r="B504" s="42" t="s">
        <v>99</v>
      </c>
      <c r="C504" s="42" t="s">
        <v>279</v>
      </c>
      <c r="D504" s="42" t="s">
        <v>123</v>
      </c>
      <c r="E504" s="42" t="s">
        <v>364</v>
      </c>
      <c r="F504" s="42" t="s">
        <v>1</v>
      </c>
      <c r="G504" s="42"/>
      <c r="H504" s="42" t="s">
        <v>1</v>
      </c>
      <c r="I504" s="43" t="s">
        <v>1</v>
      </c>
      <c r="J504" s="44">
        <f>J505</f>
        <v>752513.25</v>
      </c>
      <c r="K504" s="44">
        <f t="shared" ref="K504:N506" si="126">K505</f>
        <v>499553.33</v>
      </c>
      <c r="L504" s="44">
        <f t="shared" si="126"/>
        <v>1252086.58</v>
      </c>
      <c r="M504" s="44">
        <f t="shared" si="126"/>
        <v>51178.43</v>
      </c>
      <c r="N504" s="44">
        <f t="shared" si="126"/>
        <v>1303265.01</v>
      </c>
    </row>
    <row r="505" spans="1:14" ht="25.5">
      <c r="A505" s="40" t="s">
        <v>129</v>
      </c>
      <c r="B505" s="5" t="s">
        <v>99</v>
      </c>
      <c r="C505" s="5" t="s">
        <v>279</v>
      </c>
      <c r="D505" s="5" t="s">
        <v>123</v>
      </c>
      <c r="E505" s="5" t="s">
        <v>364</v>
      </c>
      <c r="F505" s="5" t="s">
        <v>130</v>
      </c>
      <c r="G505" s="5"/>
      <c r="H505" s="5" t="s">
        <v>1</v>
      </c>
      <c r="I505" s="38" t="s">
        <v>1</v>
      </c>
      <c r="J505" s="39">
        <f>J506</f>
        <v>752513.25</v>
      </c>
      <c r="K505" s="39">
        <f t="shared" si="126"/>
        <v>499553.33</v>
      </c>
      <c r="L505" s="39">
        <f t="shared" si="126"/>
        <v>1252086.58</v>
      </c>
      <c r="M505" s="39">
        <f t="shared" si="126"/>
        <v>51178.43</v>
      </c>
      <c r="N505" s="39">
        <f t="shared" si="126"/>
        <v>1303265.01</v>
      </c>
    </row>
    <row r="506" spans="1:14" ht="38.25" hidden="1">
      <c r="A506" s="40" t="s">
        <v>131</v>
      </c>
      <c r="B506" s="5" t="s">
        <v>99</v>
      </c>
      <c r="C506" s="5" t="s">
        <v>279</v>
      </c>
      <c r="D506" s="5" t="s">
        <v>123</v>
      </c>
      <c r="E506" s="5" t="s">
        <v>364</v>
      </c>
      <c r="F506" s="5" t="s">
        <v>132</v>
      </c>
      <c r="G506" s="5"/>
      <c r="H506" s="5" t="s">
        <v>1</v>
      </c>
      <c r="I506" s="38" t="s">
        <v>1</v>
      </c>
      <c r="J506" s="39">
        <f>J507</f>
        <v>752513.25</v>
      </c>
      <c r="K506" s="39">
        <f t="shared" si="126"/>
        <v>499553.33</v>
      </c>
      <c r="L506" s="39">
        <f t="shared" si="126"/>
        <v>1252086.58</v>
      </c>
      <c r="M506" s="39">
        <f t="shared" si="126"/>
        <v>51178.43</v>
      </c>
      <c r="N506" s="39">
        <f t="shared" si="126"/>
        <v>1303265.01</v>
      </c>
    </row>
    <row r="507" spans="1:14" ht="38.25" hidden="1">
      <c r="A507" s="6" t="s">
        <v>133</v>
      </c>
      <c r="B507" s="5" t="s">
        <v>99</v>
      </c>
      <c r="C507" s="5" t="s">
        <v>279</v>
      </c>
      <c r="D507" s="5" t="s">
        <v>123</v>
      </c>
      <c r="E507" s="5" t="s">
        <v>364</v>
      </c>
      <c r="F507" s="5" t="s">
        <v>134</v>
      </c>
      <c r="G507" s="5"/>
      <c r="H507" s="5" t="s">
        <v>1</v>
      </c>
      <c r="I507" s="38" t="s">
        <v>1</v>
      </c>
      <c r="J507" s="39">
        <f>J508+J520+J517</f>
        <v>752513.25</v>
      </c>
      <c r="K507" s="39">
        <f>K508+K520+K517</f>
        <v>499553.33</v>
      </c>
      <c r="L507" s="39">
        <f>L508+L520+L517</f>
        <v>1252086.58</v>
      </c>
      <c r="M507" s="39">
        <f t="shared" ref="M507:N507" si="127">M508+M520+M517</f>
        <v>51178.43</v>
      </c>
      <c r="N507" s="39">
        <f t="shared" si="127"/>
        <v>1303265.01</v>
      </c>
    </row>
    <row r="508" spans="1:14" hidden="1">
      <c r="A508" s="17" t="s">
        <v>188</v>
      </c>
      <c r="B508" s="16" t="s">
        <v>99</v>
      </c>
      <c r="C508" s="16" t="s">
        <v>279</v>
      </c>
      <c r="D508" s="16" t="s">
        <v>123</v>
      </c>
      <c r="E508" s="16" t="s">
        <v>364</v>
      </c>
      <c r="F508" s="16" t="s">
        <v>134</v>
      </c>
      <c r="G508" s="16"/>
      <c r="H508" s="16" t="s">
        <v>135</v>
      </c>
      <c r="I508" s="19" t="s">
        <v>1</v>
      </c>
      <c r="J508" s="12">
        <f>J509</f>
        <v>258081.63</v>
      </c>
      <c r="K508" s="12">
        <f t="shared" ref="K508:N508" si="128">K509</f>
        <v>56140</v>
      </c>
      <c r="L508" s="12">
        <f t="shared" si="128"/>
        <v>314241.63</v>
      </c>
      <c r="M508" s="12">
        <f t="shared" si="128"/>
        <v>51178.43</v>
      </c>
      <c r="N508" s="12">
        <f t="shared" si="128"/>
        <v>365420.06</v>
      </c>
    </row>
    <row r="509" spans="1:14" hidden="1">
      <c r="A509" s="17" t="s">
        <v>282</v>
      </c>
      <c r="B509" s="16" t="s">
        <v>99</v>
      </c>
      <c r="C509" s="16" t="s">
        <v>279</v>
      </c>
      <c r="D509" s="16" t="s">
        <v>123</v>
      </c>
      <c r="E509" s="16" t="s">
        <v>364</v>
      </c>
      <c r="F509" s="16" t="s">
        <v>134</v>
      </c>
      <c r="G509" s="16"/>
      <c r="H509" s="16" t="s">
        <v>135</v>
      </c>
      <c r="I509" s="19" t="s">
        <v>196</v>
      </c>
      <c r="J509" s="12">
        <v>258081.63</v>
      </c>
      <c r="K509" s="13">
        <v>56140</v>
      </c>
      <c r="L509" s="13">
        <f>SUM(L510:L516)</f>
        <v>314241.63</v>
      </c>
      <c r="M509" s="13">
        <f t="shared" ref="M509:N509" si="129">SUM(M510:M516)</f>
        <v>51178.43</v>
      </c>
      <c r="N509" s="13">
        <f t="shared" si="129"/>
        <v>365420.06</v>
      </c>
    </row>
    <row r="510" spans="1:14" ht="25.5" hidden="1">
      <c r="A510" s="50" t="s">
        <v>696</v>
      </c>
      <c r="B510" s="16"/>
      <c r="C510" s="16"/>
      <c r="D510" s="16"/>
      <c r="E510" s="16"/>
      <c r="F510" s="16"/>
      <c r="G510" s="16"/>
      <c r="H510" s="16"/>
      <c r="I510" s="19"/>
      <c r="J510" s="12"/>
      <c r="K510" s="13"/>
      <c r="L510" s="53">
        <v>99347.63</v>
      </c>
      <c r="M510" s="13"/>
      <c r="N510" s="53">
        <f>L510+M510</f>
        <v>99347.63</v>
      </c>
    </row>
    <row r="511" spans="1:14" hidden="1">
      <c r="A511" s="50" t="s">
        <v>644</v>
      </c>
      <c r="B511" s="16"/>
      <c r="C511" s="16"/>
      <c r="D511" s="16"/>
      <c r="E511" s="16"/>
      <c r="F511" s="16"/>
      <c r="G511" s="16"/>
      <c r="H511" s="16"/>
      <c r="I511" s="19"/>
      <c r="J511" s="12"/>
      <c r="K511" s="13"/>
      <c r="L511" s="53">
        <v>32197.57</v>
      </c>
      <c r="M511" s="13">
        <v>-32197.57</v>
      </c>
      <c r="N511" s="53">
        <f t="shared" ref="N511:N516" si="130">L511+M511</f>
        <v>0</v>
      </c>
    </row>
    <row r="512" spans="1:14" hidden="1">
      <c r="A512" s="50" t="s">
        <v>697</v>
      </c>
      <c r="B512" s="16"/>
      <c r="C512" s="16"/>
      <c r="D512" s="16"/>
      <c r="E512" s="16"/>
      <c r="F512" s="16"/>
      <c r="G512" s="16"/>
      <c r="H512" s="16"/>
      <c r="I512" s="19"/>
      <c r="J512" s="12"/>
      <c r="K512" s="13"/>
      <c r="L512" s="53">
        <v>105412.8</v>
      </c>
      <c r="M512" s="13"/>
      <c r="N512" s="53">
        <f t="shared" si="130"/>
        <v>105412.8</v>
      </c>
    </row>
    <row r="513" spans="1:14" hidden="1">
      <c r="A513" s="50" t="s">
        <v>700</v>
      </c>
      <c r="B513" s="16"/>
      <c r="C513" s="16"/>
      <c r="D513" s="16"/>
      <c r="E513" s="16"/>
      <c r="F513" s="16"/>
      <c r="G513" s="16"/>
      <c r="H513" s="16"/>
      <c r="I513" s="19"/>
      <c r="J513" s="12"/>
      <c r="K513" s="13"/>
      <c r="L513" s="53">
        <v>21123.63</v>
      </c>
      <c r="M513" s="13"/>
      <c r="N513" s="53">
        <f t="shared" si="130"/>
        <v>21123.63</v>
      </c>
    </row>
    <row r="514" spans="1:14" ht="30" hidden="1" customHeight="1">
      <c r="A514" s="50" t="s">
        <v>698</v>
      </c>
      <c r="B514" s="16"/>
      <c r="C514" s="16"/>
      <c r="D514" s="16"/>
      <c r="E514" s="16"/>
      <c r="F514" s="16"/>
      <c r="G514" s="16"/>
      <c r="H514" s="16"/>
      <c r="I514" s="19"/>
      <c r="J514" s="12"/>
      <c r="K514" s="13"/>
      <c r="L514" s="53">
        <v>46160</v>
      </c>
      <c r="M514" s="13"/>
      <c r="N514" s="53">
        <f t="shared" si="130"/>
        <v>46160</v>
      </c>
    </row>
    <row r="515" spans="1:14" ht="30" hidden="1" customHeight="1">
      <c r="A515" s="50" t="s">
        <v>816</v>
      </c>
      <c r="B515" s="16"/>
      <c r="C515" s="16"/>
      <c r="D515" s="16"/>
      <c r="E515" s="16"/>
      <c r="F515" s="16"/>
      <c r="G515" s="16"/>
      <c r="H515" s="16"/>
      <c r="I515" s="19"/>
      <c r="J515" s="12"/>
      <c r="K515" s="13"/>
      <c r="L515" s="53"/>
      <c r="M515" s="13">
        <v>83376</v>
      </c>
      <c r="N515" s="53">
        <f t="shared" si="130"/>
        <v>83376</v>
      </c>
    </row>
    <row r="516" spans="1:14" hidden="1">
      <c r="A516" s="50" t="s">
        <v>699</v>
      </c>
      <c r="B516" s="16"/>
      <c r="C516" s="16"/>
      <c r="D516" s="16"/>
      <c r="E516" s="16"/>
      <c r="F516" s="16"/>
      <c r="G516" s="16"/>
      <c r="H516" s="16"/>
      <c r="I516" s="19"/>
      <c r="J516" s="12"/>
      <c r="K516" s="13"/>
      <c r="L516" s="53">
        <v>10000</v>
      </c>
      <c r="M516" s="13"/>
      <c r="N516" s="53">
        <f t="shared" si="130"/>
        <v>10000</v>
      </c>
    </row>
    <row r="517" spans="1:14" hidden="1">
      <c r="A517" s="17" t="s">
        <v>350</v>
      </c>
      <c r="B517" s="16" t="s">
        <v>99</v>
      </c>
      <c r="C517" s="16" t="s">
        <v>279</v>
      </c>
      <c r="D517" s="16" t="s">
        <v>123</v>
      </c>
      <c r="E517" s="16" t="s">
        <v>364</v>
      </c>
      <c r="F517" s="16" t="s">
        <v>134</v>
      </c>
      <c r="G517" s="16"/>
      <c r="H517" s="16">
        <v>310</v>
      </c>
      <c r="I517" s="19"/>
      <c r="J517" s="12">
        <f>J518</f>
        <v>0</v>
      </c>
      <c r="K517" s="12">
        <f t="shared" ref="K517:L517" si="131">K518</f>
        <v>344333.33</v>
      </c>
      <c r="L517" s="12">
        <f t="shared" si="131"/>
        <v>344333.33</v>
      </c>
      <c r="M517" s="13"/>
      <c r="N517" s="13">
        <f t="shared" si="125"/>
        <v>344333.33</v>
      </c>
    </row>
    <row r="518" spans="1:14" hidden="1">
      <c r="A518" s="17" t="s">
        <v>290</v>
      </c>
      <c r="B518" s="16" t="s">
        <v>99</v>
      </c>
      <c r="C518" s="16" t="s">
        <v>279</v>
      </c>
      <c r="D518" s="16" t="s">
        <v>123</v>
      </c>
      <c r="E518" s="16" t="s">
        <v>364</v>
      </c>
      <c r="F518" s="16" t="s">
        <v>134</v>
      </c>
      <c r="G518" s="16"/>
      <c r="H518" s="16">
        <v>310</v>
      </c>
      <c r="I518" s="19">
        <v>1116</v>
      </c>
      <c r="J518" s="12"/>
      <c r="K518" s="13">
        <v>344333.33</v>
      </c>
      <c r="L518" s="13">
        <f>J518+K518</f>
        <v>344333.33</v>
      </c>
      <c r="M518" s="13"/>
      <c r="N518" s="13">
        <f t="shared" si="125"/>
        <v>344333.33</v>
      </c>
    </row>
    <row r="519" spans="1:14" s="60" customFormat="1" hidden="1">
      <c r="A519" s="50" t="s">
        <v>701</v>
      </c>
      <c r="B519" s="51"/>
      <c r="C519" s="51"/>
      <c r="D519" s="51"/>
      <c r="E519" s="51"/>
      <c r="F519" s="51"/>
      <c r="G519" s="51"/>
      <c r="H519" s="51"/>
      <c r="I519" s="52"/>
      <c r="J519" s="53"/>
      <c r="K519" s="108"/>
      <c r="L519" s="108">
        <v>344333.33</v>
      </c>
      <c r="M519" s="108"/>
      <c r="N519" s="108">
        <v>344333.33</v>
      </c>
    </row>
    <row r="520" spans="1:14" hidden="1">
      <c r="A520" s="17" t="s">
        <v>325</v>
      </c>
      <c r="B520" s="16" t="s">
        <v>99</v>
      </c>
      <c r="C520" s="16" t="s">
        <v>279</v>
      </c>
      <c r="D520" s="16" t="s">
        <v>123</v>
      </c>
      <c r="E520" s="16" t="s">
        <v>364</v>
      </c>
      <c r="F520" s="16" t="s">
        <v>134</v>
      </c>
      <c r="G520" s="16"/>
      <c r="H520" s="16" t="s">
        <v>199</v>
      </c>
      <c r="I520" s="19" t="s">
        <v>1</v>
      </c>
      <c r="J520" s="12">
        <f>J521+J522</f>
        <v>494431.62</v>
      </c>
      <c r="K520" s="12">
        <f>K521+K522</f>
        <v>99080</v>
      </c>
      <c r="L520" s="12">
        <f>L521+L522</f>
        <v>593511.62</v>
      </c>
      <c r="M520" s="13"/>
      <c r="N520" s="13">
        <f t="shared" si="125"/>
        <v>593511.62</v>
      </c>
    </row>
    <row r="521" spans="1:14" ht="25.5" hidden="1">
      <c r="A521" s="17" t="s">
        <v>365</v>
      </c>
      <c r="B521" s="16" t="s">
        <v>99</v>
      </c>
      <c r="C521" s="16" t="s">
        <v>279</v>
      </c>
      <c r="D521" s="16" t="s">
        <v>123</v>
      </c>
      <c r="E521" s="16" t="s">
        <v>364</v>
      </c>
      <c r="F521" s="16" t="s">
        <v>134</v>
      </c>
      <c r="G521" s="16"/>
      <c r="H521" s="16">
        <v>344</v>
      </c>
      <c r="I521" s="19">
        <v>1112</v>
      </c>
      <c r="J521" s="12">
        <v>253500.5</v>
      </c>
      <c r="K521" s="13"/>
      <c r="L521" s="13">
        <f t="shared" si="107"/>
        <v>253500.5</v>
      </c>
      <c r="M521" s="13"/>
      <c r="N521" s="13">
        <f t="shared" si="125"/>
        <v>253500.5</v>
      </c>
    </row>
    <row r="522" spans="1:14" ht="25.5" hidden="1">
      <c r="A522" s="17" t="s">
        <v>173</v>
      </c>
      <c r="B522" s="16" t="s">
        <v>99</v>
      </c>
      <c r="C522" s="16" t="s">
        <v>279</v>
      </c>
      <c r="D522" s="16" t="s">
        <v>123</v>
      </c>
      <c r="E522" s="16" t="s">
        <v>364</v>
      </c>
      <c r="F522" s="16" t="s">
        <v>134</v>
      </c>
      <c r="G522" s="16"/>
      <c r="H522" s="16">
        <v>346</v>
      </c>
      <c r="I522" s="19" t="s">
        <v>174</v>
      </c>
      <c r="J522" s="12">
        <v>240931.12</v>
      </c>
      <c r="K522" s="13">
        <v>99080</v>
      </c>
      <c r="L522" s="13">
        <f t="shared" si="107"/>
        <v>340011.12</v>
      </c>
      <c r="M522" s="13"/>
      <c r="N522" s="13">
        <f t="shared" si="125"/>
        <v>340011.12</v>
      </c>
    </row>
    <row r="523" spans="1:14">
      <c r="A523" s="36" t="s">
        <v>366</v>
      </c>
      <c r="B523" s="37" t="s">
        <v>99</v>
      </c>
      <c r="C523" s="5" t="s">
        <v>367</v>
      </c>
      <c r="D523" s="5" t="s">
        <v>1</v>
      </c>
      <c r="E523" s="5" t="s">
        <v>1</v>
      </c>
      <c r="F523" s="5" t="s">
        <v>1</v>
      </c>
      <c r="G523" s="5"/>
      <c r="H523" s="5" t="s">
        <v>1</v>
      </c>
      <c r="I523" s="38" t="s">
        <v>1</v>
      </c>
      <c r="J523" s="39">
        <f>J524</f>
        <v>1095833.33</v>
      </c>
      <c r="K523" s="13"/>
      <c r="L523" s="27">
        <f>L524</f>
        <v>1095833.33</v>
      </c>
      <c r="M523" s="27">
        <f t="shared" ref="M523:N526" si="132">M524</f>
        <v>-48958.33</v>
      </c>
      <c r="N523" s="27">
        <f t="shared" si="132"/>
        <v>1046875</v>
      </c>
    </row>
    <row r="524" spans="1:14">
      <c r="A524" s="36" t="s">
        <v>368</v>
      </c>
      <c r="B524" s="37" t="s">
        <v>99</v>
      </c>
      <c r="C524" s="5" t="s">
        <v>367</v>
      </c>
      <c r="D524" s="5" t="s">
        <v>367</v>
      </c>
      <c r="E524" s="5" t="s">
        <v>1</v>
      </c>
      <c r="F524" s="5" t="s">
        <v>1</v>
      </c>
      <c r="G524" s="5"/>
      <c r="H524" s="5" t="s">
        <v>1</v>
      </c>
      <c r="I524" s="38" t="s">
        <v>1</v>
      </c>
      <c r="J524" s="39">
        <f>J525</f>
        <v>1095833.33</v>
      </c>
      <c r="K524" s="13"/>
      <c r="L524" s="27">
        <f>L525</f>
        <v>1095833.33</v>
      </c>
      <c r="M524" s="27">
        <f t="shared" si="132"/>
        <v>-48958.33</v>
      </c>
      <c r="N524" s="27">
        <f t="shared" si="132"/>
        <v>1046875</v>
      </c>
    </row>
    <row r="525" spans="1:14" ht="38.25">
      <c r="A525" s="40" t="s">
        <v>369</v>
      </c>
      <c r="B525" s="5" t="s">
        <v>99</v>
      </c>
      <c r="C525" s="5" t="s">
        <v>367</v>
      </c>
      <c r="D525" s="5" t="s">
        <v>367</v>
      </c>
      <c r="E525" s="5" t="s">
        <v>370</v>
      </c>
      <c r="F525" s="5" t="s">
        <v>1</v>
      </c>
      <c r="G525" s="5"/>
      <c r="H525" s="5" t="s">
        <v>1</v>
      </c>
      <c r="I525" s="38" t="s">
        <v>1</v>
      </c>
      <c r="J525" s="39">
        <f>J526</f>
        <v>1095833.33</v>
      </c>
      <c r="K525" s="13"/>
      <c r="L525" s="27">
        <f>L526</f>
        <v>1095833.33</v>
      </c>
      <c r="M525" s="27">
        <f t="shared" si="132"/>
        <v>-48958.33</v>
      </c>
      <c r="N525" s="27">
        <f t="shared" si="132"/>
        <v>1046875</v>
      </c>
    </row>
    <row r="526" spans="1:14" ht="25.5">
      <c r="A526" s="40" t="s">
        <v>371</v>
      </c>
      <c r="B526" s="5" t="s">
        <v>99</v>
      </c>
      <c r="C526" s="5" t="s">
        <v>367</v>
      </c>
      <c r="D526" s="5" t="s">
        <v>367</v>
      </c>
      <c r="E526" s="5" t="s">
        <v>372</v>
      </c>
      <c r="F526" s="5" t="s">
        <v>1</v>
      </c>
      <c r="G526" s="5"/>
      <c r="H526" s="5" t="s">
        <v>1</v>
      </c>
      <c r="I526" s="38" t="s">
        <v>1</v>
      </c>
      <c r="J526" s="39">
        <f>J527+J548</f>
        <v>1095833.33</v>
      </c>
      <c r="K526" s="13"/>
      <c r="L526" s="27">
        <f>L527</f>
        <v>1095833.33</v>
      </c>
      <c r="M526" s="27">
        <f t="shared" si="132"/>
        <v>-48958.33</v>
      </c>
      <c r="N526" s="27">
        <f t="shared" si="132"/>
        <v>1046875</v>
      </c>
    </row>
    <row r="527" spans="1:14" ht="40.5">
      <c r="A527" s="41" t="s">
        <v>373</v>
      </c>
      <c r="B527" s="42" t="s">
        <v>99</v>
      </c>
      <c r="C527" s="42" t="s">
        <v>367</v>
      </c>
      <c r="D527" s="42" t="s">
        <v>367</v>
      </c>
      <c r="E527" s="42" t="s">
        <v>374</v>
      </c>
      <c r="F527" s="42" t="s">
        <v>1</v>
      </c>
      <c r="G527" s="42"/>
      <c r="H527" s="42" t="s">
        <v>1</v>
      </c>
      <c r="I527" s="43" t="s">
        <v>1</v>
      </c>
      <c r="J527" s="44">
        <f>J528+J533+J543</f>
        <v>1095833.33</v>
      </c>
      <c r="K527" s="13"/>
      <c r="L527" s="109">
        <f>L528+L533+L543</f>
        <v>1095833.33</v>
      </c>
      <c r="M527" s="109">
        <f t="shared" ref="M527:N527" si="133">M528+M533+M543</f>
        <v>-48958.33</v>
      </c>
      <c r="N527" s="109">
        <f t="shared" si="133"/>
        <v>1046875</v>
      </c>
    </row>
    <row r="528" spans="1:14" ht="76.5">
      <c r="A528" s="40" t="s">
        <v>111</v>
      </c>
      <c r="B528" s="5" t="s">
        <v>99</v>
      </c>
      <c r="C528" s="73" t="s">
        <v>367</v>
      </c>
      <c r="D528" s="73" t="s">
        <v>367</v>
      </c>
      <c r="E528" s="5" t="s">
        <v>374</v>
      </c>
      <c r="F528" s="5" t="s">
        <v>112</v>
      </c>
      <c r="G528" s="5"/>
      <c r="H528" s="42"/>
      <c r="I528" s="43"/>
      <c r="J528" s="39">
        <f>J529</f>
        <v>200000</v>
      </c>
      <c r="K528" s="13"/>
      <c r="L528" s="27">
        <f t="shared" si="107"/>
        <v>200000</v>
      </c>
      <c r="M528" s="13"/>
      <c r="N528" s="27">
        <f t="shared" si="125"/>
        <v>200000</v>
      </c>
    </row>
    <row r="529" spans="1:14" ht="25.5" hidden="1">
      <c r="A529" s="40" t="s">
        <v>113</v>
      </c>
      <c r="B529" s="5" t="s">
        <v>99</v>
      </c>
      <c r="C529" s="73" t="s">
        <v>367</v>
      </c>
      <c r="D529" s="73" t="s">
        <v>367</v>
      </c>
      <c r="E529" s="96" t="s">
        <v>374</v>
      </c>
      <c r="F529" s="5" t="s">
        <v>114</v>
      </c>
      <c r="G529" s="5"/>
      <c r="H529" s="42"/>
      <c r="I529" s="43"/>
      <c r="J529" s="39">
        <f>J530</f>
        <v>200000</v>
      </c>
      <c r="K529" s="13"/>
      <c r="L529" s="27">
        <f t="shared" ref="L529:L554" si="134">J529+K529</f>
        <v>200000</v>
      </c>
      <c r="M529" s="13"/>
      <c r="N529" s="27">
        <f t="shared" si="125"/>
        <v>200000</v>
      </c>
    </row>
    <row r="530" spans="1:14" ht="63.75" hidden="1">
      <c r="A530" s="6" t="s">
        <v>126</v>
      </c>
      <c r="B530" s="5" t="s">
        <v>99</v>
      </c>
      <c r="C530" s="73" t="s">
        <v>367</v>
      </c>
      <c r="D530" s="73" t="s">
        <v>367</v>
      </c>
      <c r="E530" s="5" t="s">
        <v>374</v>
      </c>
      <c r="F530" s="5" t="s">
        <v>127</v>
      </c>
      <c r="G530" s="5"/>
      <c r="H530" s="42"/>
      <c r="I530" s="43"/>
      <c r="J530" s="39">
        <f>J531</f>
        <v>200000</v>
      </c>
      <c r="K530" s="13"/>
      <c r="L530" s="27">
        <f t="shared" si="134"/>
        <v>200000</v>
      </c>
      <c r="M530" s="13"/>
      <c r="N530" s="27">
        <f t="shared" si="125"/>
        <v>200000</v>
      </c>
    </row>
    <row r="531" spans="1:14" hidden="1">
      <c r="A531" s="17" t="s">
        <v>247</v>
      </c>
      <c r="B531" s="61" t="s">
        <v>99</v>
      </c>
      <c r="C531" s="75" t="s">
        <v>367</v>
      </c>
      <c r="D531" s="75" t="s">
        <v>367</v>
      </c>
      <c r="E531" s="61" t="s">
        <v>374</v>
      </c>
      <c r="F531" s="61" t="s">
        <v>127</v>
      </c>
      <c r="G531" s="61"/>
      <c r="H531" s="61">
        <v>226</v>
      </c>
      <c r="I531" s="56"/>
      <c r="J531" s="57">
        <f>J532</f>
        <v>200000</v>
      </c>
      <c r="K531" s="13"/>
      <c r="L531" s="13">
        <f t="shared" si="134"/>
        <v>200000</v>
      </c>
      <c r="M531" s="13"/>
      <c r="N531" s="13">
        <f t="shared" si="125"/>
        <v>200000</v>
      </c>
    </row>
    <row r="532" spans="1:14" hidden="1">
      <c r="A532" s="17" t="s">
        <v>248</v>
      </c>
      <c r="B532" s="61" t="s">
        <v>99</v>
      </c>
      <c r="C532" s="75" t="s">
        <v>367</v>
      </c>
      <c r="D532" s="75" t="s">
        <v>367</v>
      </c>
      <c r="E532" s="61" t="s">
        <v>374</v>
      </c>
      <c r="F532" s="61">
        <v>123</v>
      </c>
      <c r="G532" s="61"/>
      <c r="H532" s="61">
        <v>226</v>
      </c>
      <c r="I532" s="56">
        <v>1140</v>
      </c>
      <c r="J532" s="57">
        <v>200000</v>
      </c>
      <c r="K532" s="13"/>
      <c r="L532" s="13">
        <f t="shared" si="134"/>
        <v>200000</v>
      </c>
      <c r="M532" s="13"/>
      <c r="N532" s="13">
        <f t="shared" si="125"/>
        <v>200000</v>
      </c>
    </row>
    <row r="533" spans="1:14" ht="25.5">
      <c r="A533" s="40" t="s">
        <v>129</v>
      </c>
      <c r="B533" s="5" t="s">
        <v>99</v>
      </c>
      <c r="C533" s="5" t="s">
        <v>367</v>
      </c>
      <c r="D533" s="5" t="s">
        <v>367</v>
      </c>
      <c r="E533" s="96" t="s">
        <v>374</v>
      </c>
      <c r="F533" s="5" t="s">
        <v>130</v>
      </c>
      <c r="G533" s="5"/>
      <c r="H533" s="5" t="s">
        <v>1</v>
      </c>
      <c r="I533" s="38" t="s">
        <v>1</v>
      </c>
      <c r="J533" s="39">
        <f>J534</f>
        <v>628333.32999999996</v>
      </c>
      <c r="K533" s="13"/>
      <c r="L533" s="27">
        <f>L534</f>
        <v>628333.32999999996</v>
      </c>
      <c r="M533" s="27">
        <f t="shared" ref="M533:N534" si="135">M534</f>
        <v>-48958.33</v>
      </c>
      <c r="N533" s="27">
        <f t="shared" si="135"/>
        <v>579375</v>
      </c>
    </row>
    <row r="534" spans="1:14" ht="38.25" hidden="1">
      <c r="A534" s="40" t="s">
        <v>131</v>
      </c>
      <c r="B534" s="5" t="s">
        <v>99</v>
      </c>
      <c r="C534" s="5" t="s">
        <v>367</v>
      </c>
      <c r="D534" s="5" t="s">
        <v>367</v>
      </c>
      <c r="E534" s="96" t="s">
        <v>374</v>
      </c>
      <c r="F534" s="5" t="s">
        <v>132</v>
      </c>
      <c r="G534" s="5"/>
      <c r="H534" s="5" t="s">
        <v>1</v>
      </c>
      <c r="I534" s="38" t="s">
        <v>1</v>
      </c>
      <c r="J534" s="39">
        <f>J535</f>
        <v>628333.32999999996</v>
      </c>
      <c r="K534" s="13"/>
      <c r="L534" s="27">
        <f>L535</f>
        <v>628333.32999999996</v>
      </c>
      <c r="M534" s="27">
        <f t="shared" si="135"/>
        <v>-48958.33</v>
      </c>
      <c r="N534" s="27">
        <f t="shared" si="135"/>
        <v>579375</v>
      </c>
    </row>
    <row r="535" spans="1:14" ht="38.25" hidden="1">
      <c r="A535" s="6" t="s">
        <v>133</v>
      </c>
      <c r="B535" s="5" t="s">
        <v>99</v>
      </c>
      <c r="C535" s="5" t="s">
        <v>367</v>
      </c>
      <c r="D535" s="5" t="s">
        <v>367</v>
      </c>
      <c r="E535" s="96" t="s">
        <v>374</v>
      </c>
      <c r="F535" s="5" t="s">
        <v>134</v>
      </c>
      <c r="G535" s="5"/>
      <c r="H535" s="5" t="s">
        <v>1</v>
      </c>
      <c r="I535" s="38" t="s">
        <v>1</v>
      </c>
      <c r="J535" s="39">
        <f>J536+J538</f>
        <v>628333.32999999996</v>
      </c>
      <c r="K535" s="13"/>
      <c r="L535" s="27">
        <f>L536+L538</f>
        <v>628333.32999999996</v>
      </c>
      <c r="M535" s="27">
        <f t="shared" ref="M535:N535" si="136">M536+M538</f>
        <v>-48958.33</v>
      </c>
      <c r="N535" s="27">
        <f t="shared" si="136"/>
        <v>579375</v>
      </c>
    </row>
    <row r="536" spans="1:14" hidden="1">
      <c r="A536" s="17" t="s">
        <v>188</v>
      </c>
      <c r="B536" s="16" t="s">
        <v>99</v>
      </c>
      <c r="C536" s="16" t="s">
        <v>367</v>
      </c>
      <c r="D536" s="16" t="s">
        <v>367</v>
      </c>
      <c r="E536" s="61" t="s">
        <v>374</v>
      </c>
      <c r="F536" s="16" t="s">
        <v>134</v>
      </c>
      <c r="G536" s="16"/>
      <c r="H536" s="16" t="s">
        <v>135</v>
      </c>
      <c r="I536" s="19" t="s">
        <v>1</v>
      </c>
      <c r="J536" s="12">
        <f>J537</f>
        <v>500000</v>
      </c>
      <c r="K536" s="13"/>
      <c r="L536" s="13">
        <f t="shared" si="134"/>
        <v>500000</v>
      </c>
      <c r="M536" s="13"/>
      <c r="N536" s="13">
        <f t="shared" si="125"/>
        <v>500000</v>
      </c>
    </row>
    <row r="537" spans="1:14" hidden="1">
      <c r="A537" s="17" t="s">
        <v>248</v>
      </c>
      <c r="B537" s="16" t="s">
        <v>99</v>
      </c>
      <c r="C537" s="16" t="s">
        <v>367</v>
      </c>
      <c r="D537" s="16" t="s">
        <v>367</v>
      </c>
      <c r="E537" s="61" t="s">
        <v>374</v>
      </c>
      <c r="F537" s="16" t="s">
        <v>134</v>
      </c>
      <c r="G537" s="16"/>
      <c r="H537" s="16" t="s">
        <v>135</v>
      </c>
      <c r="I537" s="19">
        <v>1140</v>
      </c>
      <c r="J537" s="12">
        <v>500000</v>
      </c>
      <c r="K537" s="13"/>
      <c r="L537" s="13">
        <f t="shared" si="134"/>
        <v>500000</v>
      </c>
      <c r="M537" s="13"/>
      <c r="N537" s="13">
        <f t="shared" si="125"/>
        <v>500000</v>
      </c>
    </row>
    <row r="538" spans="1:14" hidden="1">
      <c r="A538" s="17" t="s">
        <v>325</v>
      </c>
      <c r="B538" s="16" t="s">
        <v>99</v>
      </c>
      <c r="C538" s="16" t="s">
        <v>367</v>
      </c>
      <c r="D538" s="16" t="s">
        <v>367</v>
      </c>
      <c r="E538" s="61" t="s">
        <v>374</v>
      </c>
      <c r="F538" s="16" t="s">
        <v>134</v>
      </c>
      <c r="G538" s="16"/>
      <c r="H538" s="16">
        <v>340</v>
      </c>
      <c r="I538" s="19" t="s">
        <v>1</v>
      </c>
      <c r="J538" s="12">
        <f>J539</f>
        <v>128333.33</v>
      </c>
      <c r="K538" s="13"/>
      <c r="L538" s="13">
        <f>L539</f>
        <v>128333.33</v>
      </c>
      <c r="M538" s="13">
        <f t="shared" ref="M538:N538" si="137">M539</f>
        <v>-48958.33</v>
      </c>
      <c r="N538" s="13">
        <f t="shared" si="137"/>
        <v>79375</v>
      </c>
    </row>
    <row r="539" spans="1:14" ht="25.5" hidden="1">
      <c r="A539" s="17" t="s">
        <v>138</v>
      </c>
      <c r="B539" s="16" t="s">
        <v>99</v>
      </c>
      <c r="C539" s="16" t="s">
        <v>367</v>
      </c>
      <c r="D539" s="16" t="s">
        <v>367</v>
      </c>
      <c r="E539" s="61" t="s">
        <v>374</v>
      </c>
      <c r="F539" s="16" t="s">
        <v>134</v>
      </c>
      <c r="G539" s="16"/>
      <c r="H539" s="16">
        <v>349</v>
      </c>
      <c r="I539" s="19" t="s">
        <v>139</v>
      </c>
      <c r="J539" s="12">
        <v>128333.33</v>
      </c>
      <c r="K539" s="13"/>
      <c r="L539" s="13">
        <f>SUM(L540:L542)</f>
        <v>128333.33</v>
      </c>
      <c r="M539" s="13">
        <f t="shared" ref="M539:N539" si="138">SUM(M540:M542)</f>
        <v>-48958.33</v>
      </c>
      <c r="N539" s="13">
        <f t="shared" si="138"/>
        <v>79375</v>
      </c>
    </row>
    <row r="540" spans="1:14" hidden="1">
      <c r="A540" s="50" t="s">
        <v>703</v>
      </c>
      <c r="B540" s="16"/>
      <c r="C540" s="16"/>
      <c r="D540" s="16"/>
      <c r="E540" s="61"/>
      <c r="F540" s="16"/>
      <c r="G540" s="16"/>
      <c r="H540" s="16"/>
      <c r="I540" s="19"/>
      <c r="J540" s="12"/>
      <c r="K540" s="13"/>
      <c r="L540" s="53">
        <v>60000</v>
      </c>
      <c r="M540" s="13"/>
      <c r="N540" s="53">
        <f>L540+M540</f>
        <v>60000</v>
      </c>
    </row>
    <row r="541" spans="1:14" hidden="1">
      <c r="A541" s="50" t="s">
        <v>500</v>
      </c>
      <c r="B541" s="16"/>
      <c r="C541" s="16"/>
      <c r="D541" s="16"/>
      <c r="E541" s="61"/>
      <c r="F541" s="16"/>
      <c r="G541" s="16"/>
      <c r="H541" s="16"/>
      <c r="I541" s="19"/>
      <c r="J541" s="12"/>
      <c r="K541" s="13"/>
      <c r="L541" s="53">
        <v>19375</v>
      </c>
      <c r="M541" s="13"/>
      <c r="N541" s="53">
        <f t="shared" ref="N541:N542" si="139">L541+M541</f>
        <v>19375</v>
      </c>
    </row>
    <row r="542" spans="1:14" hidden="1">
      <c r="A542" s="50" t="s">
        <v>644</v>
      </c>
      <c r="B542" s="16"/>
      <c r="C542" s="16"/>
      <c r="D542" s="16"/>
      <c r="E542" s="61"/>
      <c r="F542" s="16"/>
      <c r="G542" s="16"/>
      <c r="H542" s="16"/>
      <c r="I542" s="19"/>
      <c r="J542" s="12"/>
      <c r="K542" s="13"/>
      <c r="L542" s="53">
        <v>48958.33</v>
      </c>
      <c r="M542" s="13">
        <v>-48958.33</v>
      </c>
      <c r="N542" s="53">
        <f t="shared" si="139"/>
        <v>0</v>
      </c>
    </row>
    <row r="543" spans="1:14" ht="25.5">
      <c r="A543" s="40" t="s">
        <v>140</v>
      </c>
      <c r="B543" s="5" t="s">
        <v>99</v>
      </c>
      <c r="C543" s="5" t="s">
        <v>367</v>
      </c>
      <c r="D543" s="5" t="s">
        <v>367</v>
      </c>
      <c r="E543" s="96" t="s">
        <v>374</v>
      </c>
      <c r="F543" s="5" t="s">
        <v>141</v>
      </c>
      <c r="G543" s="5"/>
      <c r="H543" s="5" t="s">
        <v>1</v>
      </c>
      <c r="I543" s="38" t="s">
        <v>1</v>
      </c>
      <c r="J543" s="39">
        <f>J544</f>
        <v>267500</v>
      </c>
      <c r="K543" s="13"/>
      <c r="L543" s="27">
        <f t="shared" si="134"/>
        <v>267500</v>
      </c>
      <c r="M543" s="27"/>
      <c r="N543" s="27">
        <f t="shared" si="125"/>
        <v>267500</v>
      </c>
    </row>
    <row r="544" spans="1:14" hidden="1">
      <c r="A544" s="6" t="s">
        <v>142</v>
      </c>
      <c r="B544" s="5" t="s">
        <v>99</v>
      </c>
      <c r="C544" s="5" t="s">
        <v>367</v>
      </c>
      <c r="D544" s="5" t="s">
        <v>367</v>
      </c>
      <c r="E544" s="61" t="s">
        <v>374</v>
      </c>
      <c r="F544" s="5" t="s">
        <v>143</v>
      </c>
      <c r="G544" s="5"/>
      <c r="H544" s="5" t="s">
        <v>1</v>
      </c>
      <c r="I544" s="38" t="s">
        <v>1</v>
      </c>
      <c r="J544" s="39">
        <f>J545</f>
        <v>267500</v>
      </c>
      <c r="K544" s="13"/>
      <c r="L544" s="27">
        <f t="shared" si="134"/>
        <v>267500</v>
      </c>
      <c r="M544" s="27"/>
      <c r="N544" s="27">
        <f t="shared" si="125"/>
        <v>267500</v>
      </c>
    </row>
    <row r="545" spans="1:14" hidden="1">
      <c r="A545" s="17" t="s">
        <v>144</v>
      </c>
      <c r="B545" s="16" t="s">
        <v>99</v>
      </c>
      <c r="C545" s="16" t="s">
        <v>367</v>
      </c>
      <c r="D545" s="16" t="s">
        <v>367</v>
      </c>
      <c r="E545" s="61" t="s">
        <v>374</v>
      </c>
      <c r="F545" s="16" t="s">
        <v>143</v>
      </c>
      <c r="G545" s="16"/>
      <c r="H545" s="16" t="s">
        <v>145</v>
      </c>
      <c r="I545" s="19" t="s">
        <v>1</v>
      </c>
      <c r="J545" s="12">
        <f>J546+J547</f>
        <v>267500</v>
      </c>
      <c r="K545" s="13"/>
      <c r="L545" s="13">
        <f t="shared" si="134"/>
        <v>267500</v>
      </c>
      <c r="M545" s="13"/>
      <c r="N545" s="13">
        <f t="shared" si="125"/>
        <v>267500</v>
      </c>
    </row>
    <row r="546" spans="1:14" ht="25.5" hidden="1">
      <c r="A546" s="17" t="s">
        <v>146</v>
      </c>
      <c r="B546" s="16" t="s">
        <v>99</v>
      </c>
      <c r="C546" s="16" t="s">
        <v>367</v>
      </c>
      <c r="D546" s="16" t="s">
        <v>367</v>
      </c>
      <c r="E546" s="61" t="s">
        <v>374</v>
      </c>
      <c r="F546" s="16" t="s">
        <v>143</v>
      </c>
      <c r="G546" s="16"/>
      <c r="H546" s="16">
        <v>296</v>
      </c>
      <c r="I546" s="19" t="s">
        <v>147</v>
      </c>
      <c r="J546" s="12">
        <v>200000</v>
      </c>
      <c r="K546" s="13"/>
      <c r="L546" s="13">
        <f t="shared" si="134"/>
        <v>200000</v>
      </c>
      <c r="M546" s="13"/>
      <c r="N546" s="13">
        <f t="shared" si="125"/>
        <v>200000</v>
      </c>
    </row>
    <row r="547" spans="1:14" ht="25.5" hidden="1">
      <c r="A547" s="17" t="s">
        <v>146</v>
      </c>
      <c r="B547" s="16" t="s">
        <v>99</v>
      </c>
      <c r="C547" s="16" t="s">
        <v>367</v>
      </c>
      <c r="D547" s="16" t="s">
        <v>367</v>
      </c>
      <c r="E547" s="61" t="s">
        <v>374</v>
      </c>
      <c r="F547" s="16" t="s">
        <v>143</v>
      </c>
      <c r="G547" s="16"/>
      <c r="H547" s="16">
        <v>296</v>
      </c>
      <c r="I547" s="19">
        <v>1150</v>
      </c>
      <c r="J547" s="12">
        <v>67500</v>
      </c>
      <c r="K547" s="13"/>
      <c r="L547" s="13">
        <f t="shared" si="134"/>
        <v>67500</v>
      </c>
      <c r="M547" s="13"/>
      <c r="N547" s="13">
        <f t="shared" si="125"/>
        <v>67500</v>
      </c>
    </row>
    <row r="548" spans="1:14" ht="40.5" hidden="1">
      <c r="A548" s="70" t="s">
        <v>375</v>
      </c>
      <c r="B548" s="42" t="s">
        <v>99</v>
      </c>
      <c r="C548" s="42" t="s">
        <v>367</v>
      </c>
      <c r="D548" s="42" t="s">
        <v>367</v>
      </c>
      <c r="E548" s="42" t="s">
        <v>376</v>
      </c>
      <c r="F548" s="69"/>
      <c r="G548" s="70"/>
      <c r="H548" s="97"/>
      <c r="I548" s="97"/>
      <c r="J548" s="77">
        <f t="shared" ref="J548:J553" si="140">J549</f>
        <v>0</v>
      </c>
      <c r="K548" s="13"/>
      <c r="L548" s="13">
        <f t="shared" si="134"/>
        <v>0</v>
      </c>
      <c r="M548" s="13"/>
      <c r="N548" s="13">
        <f t="shared" si="125"/>
        <v>0</v>
      </c>
    </row>
    <row r="549" spans="1:14" ht="25.5" hidden="1">
      <c r="A549" s="40" t="s">
        <v>129</v>
      </c>
      <c r="B549" s="5" t="s">
        <v>99</v>
      </c>
      <c r="C549" s="5" t="s">
        <v>367</v>
      </c>
      <c r="D549" s="5" t="s">
        <v>367</v>
      </c>
      <c r="E549" s="5" t="s">
        <v>376</v>
      </c>
      <c r="F549" s="5" t="s">
        <v>130</v>
      </c>
      <c r="G549" s="17"/>
      <c r="H549" s="84"/>
      <c r="I549" s="84"/>
      <c r="J549" s="26">
        <f t="shared" si="140"/>
        <v>0</v>
      </c>
      <c r="K549" s="13"/>
      <c r="L549" s="13">
        <f t="shared" si="134"/>
        <v>0</v>
      </c>
      <c r="M549" s="13"/>
      <c r="N549" s="13">
        <f t="shared" si="125"/>
        <v>0</v>
      </c>
    </row>
    <row r="550" spans="1:14" ht="38.25" hidden="1">
      <c r="A550" s="40" t="s">
        <v>131</v>
      </c>
      <c r="B550" s="5" t="s">
        <v>99</v>
      </c>
      <c r="C550" s="5" t="s">
        <v>367</v>
      </c>
      <c r="D550" s="5" t="s">
        <v>367</v>
      </c>
      <c r="E550" s="5" t="s">
        <v>376</v>
      </c>
      <c r="F550" s="5" t="s">
        <v>132</v>
      </c>
      <c r="G550" s="17"/>
      <c r="H550" s="84"/>
      <c r="I550" s="84"/>
      <c r="J550" s="26">
        <f t="shared" si="140"/>
        <v>0</v>
      </c>
      <c r="K550" s="13"/>
      <c r="L550" s="13">
        <f t="shared" si="134"/>
        <v>0</v>
      </c>
      <c r="M550" s="13"/>
      <c r="N550" s="13">
        <f t="shared" si="125"/>
        <v>0</v>
      </c>
    </row>
    <row r="551" spans="1:14" ht="38.25" hidden="1">
      <c r="A551" s="6" t="s">
        <v>133</v>
      </c>
      <c r="B551" s="5" t="s">
        <v>99</v>
      </c>
      <c r="C551" s="5" t="s">
        <v>367</v>
      </c>
      <c r="D551" s="5" t="s">
        <v>367</v>
      </c>
      <c r="E551" s="5" t="s">
        <v>376</v>
      </c>
      <c r="F551" s="5" t="s">
        <v>134</v>
      </c>
      <c r="G551" s="17"/>
      <c r="H551" s="84"/>
      <c r="I551" s="84"/>
      <c r="J551" s="26">
        <f t="shared" si="140"/>
        <v>0</v>
      </c>
      <c r="K551" s="13"/>
      <c r="L551" s="13">
        <f t="shared" si="134"/>
        <v>0</v>
      </c>
      <c r="M551" s="13"/>
      <c r="N551" s="13">
        <f t="shared" si="125"/>
        <v>0</v>
      </c>
    </row>
    <row r="552" spans="1:14" hidden="1">
      <c r="A552" s="17" t="s">
        <v>188</v>
      </c>
      <c r="B552" s="16" t="s">
        <v>99</v>
      </c>
      <c r="C552" s="16" t="s">
        <v>367</v>
      </c>
      <c r="D552" s="16" t="s">
        <v>367</v>
      </c>
      <c r="E552" s="61" t="s">
        <v>376</v>
      </c>
      <c r="F552" s="16">
        <v>244</v>
      </c>
      <c r="G552" s="17">
        <v>226</v>
      </c>
      <c r="H552" s="84"/>
      <c r="I552" s="84"/>
      <c r="J552" s="12">
        <f t="shared" si="140"/>
        <v>0</v>
      </c>
      <c r="K552" s="13"/>
      <c r="L552" s="13">
        <f t="shared" si="134"/>
        <v>0</v>
      </c>
      <c r="M552" s="13"/>
      <c r="N552" s="13">
        <f t="shared" si="125"/>
        <v>0</v>
      </c>
    </row>
    <row r="553" spans="1:14" hidden="1">
      <c r="A553" s="17" t="s">
        <v>248</v>
      </c>
      <c r="B553" s="16" t="s">
        <v>99</v>
      </c>
      <c r="C553" s="16" t="s">
        <v>367</v>
      </c>
      <c r="D553" s="16" t="s">
        <v>367</v>
      </c>
      <c r="E553" s="61" t="s">
        <v>376</v>
      </c>
      <c r="F553" s="16">
        <v>244</v>
      </c>
      <c r="G553" s="17">
        <v>226</v>
      </c>
      <c r="H553" s="84"/>
      <c r="I553" s="84">
        <v>1140</v>
      </c>
      <c r="J553" s="12">
        <f t="shared" si="140"/>
        <v>0</v>
      </c>
      <c r="K553" s="13"/>
      <c r="L553" s="13">
        <f t="shared" si="134"/>
        <v>0</v>
      </c>
      <c r="M553" s="13"/>
      <c r="N553" s="13">
        <f t="shared" si="125"/>
        <v>0</v>
      </c>
    </row>
    <row r="554" spans="1:14" s="92" customFormat="1" hidden="1">
      <c r="A554" s="50"/>
      <c r="B554" s="51"/>
      <c r="C554" s="51"/>
      <c r="D554" s="51"/>
      <c r="E554" s="62"/>
      <c r="F554" s="51"/>
      <c r="G554" s="51"/>
      <c r="H554" s="51"/>
      <c r="I554" s="52"/>
      <c r="J554" s="53">
        <v>0</v>
      </c>
      <c r="K554" s="109"/>
      <c r="L554" s="13">
        <f t="shared" si="134"/>
        <v>0</v>
      </c>
      <c r="M554" s="109"/>
      <c r="N554" s="13">
        <f t="shared" si="125"/>
        <v>0</v>
      </c>
    </row>
    <row r="555" spans="1:14">
      <c r="A555" s="36" t="s">
        <v>377</v>
      </c>
      <c r="B555" s="37" t="s">
        <v>99</v>
      </c>
      <c r="C555" s="5" t="s">
        <v>286</v>
      </c>
      <c r="D555" s="5" t="s">
        <v>1</v>
      </c>
      <c r="E555" s="5" t="s">
        <v>1</v>
      </c>
      <c r="F555" s="5" t="s">
        <v>1</v>
      </c>
      <c r="G555" s="5"/>
      <c r="H555" s="5" t="s">
        <v>1</v>
      </c>
      <c r="I555" s="38" t="s">
        <v>1</v>
      </c>
      <c r="J555" s="39">
        <f>J556</f>
        <v>3771571.5500000003</v>
      </c>
      <c r="K555" s="39">
        <f t="shared" ref="K555:N558" si="141">K556</f>
        <v>1000000</v>
      </c>
      <c r="L555" s="39">
        <f t="shared" si="141"/>
        <v>4771571.55</v>
      </c>
      <c r="M555" s="39">
        <f t="shared" si="141"/>
        <v>-88905</v>
      </c>
      <c r="N555" s="39">
        <f t="shared" si="141"/>
        <v>4682666.55</v>
      </c>
    </row>
    <row r="556" spans="1:14">
      <c r="A556" s="36" t="s">
        <v>378</v>
      </c>
      <c r="B556" s="37" t="s">
        <v>99</v>
      </c>
      <c r="C556" s="5" t="s">
        <v>286</v>
      </c>
      <c r="D556" s="73" t="s">
        <v>149</v>
      </c>
      <c r="E556" s="5" t="s">
        <v>1</v>
      </c>
      <c r="F556" s="5" t="s">
        <v>1</v>
      </c>
      <c r="G556" s="5"/>
      <c r="H556" s="5" t="s">
        <v>1</v>
      </c>
      <c r="I556" s="38" t="s">
        <v>1</v>
      </c>
      <c r="J556" s="39">
        <f>J557</f>
        <v>3771571.5500000003</v>
      </c>
      <c r="K556" s="39">
        <f t="shared" si="141"/>
        <v>1000000</v>
      </c>
      <c r="L556" s="39">
        <f t="shared" si="141"/>
        <v>4771571.55</v>
      </c>
      <c r="M556" s="39">
        <f t="shared" si="141"/>
        <v>-88905</v>
      </c>
      <c r="N556" s="39">
        <f t="shared" si="141"/>
        <v>4682666.55</v>
      </c>
    </row>
    <row r="557" spans="1:14" ht="38.25">
      <c r="A557" s="40" t="s">
        <v>379</v>
      </c>
      <c r="B557" s="5" t="s">
        <v>99</v>
      </c>
      <c r="C557" s="5" t="s">
        <v>286</v>
      </c>
      <c r="D557" s="73" t="s">
        <v>149</v>
      </c>
      <c r="E557" s="5" t="s">
        <v>380</v>
      </c>
      <c r="F557" s="5" t="s">
        <v>1</v>
      </c>
      <c r="G557" s="5"/>
      <c r="H557" s="5" t="s">
        <v>1</v>
      </c>
      <c r="I557" s="38" t="s">
        <v>1</v>
      </c>
      <c r="J557" s="39">
        <f>J558</f>
        <v>3771571.5500000003</v>
      </c>
      <c r="K557" s="39">
        <f t="shared" si="141"/>
        <v>1000000</v>
      </c>
      <c r="L557" s="39">
        <f t="shared" si="141"/>
        <v>4771571.55</v>
      </c>
      <c r="M557" s="39">
        <f t="shared" si="141"/>
        <v>-88905</v>
      </c>
      <c r="N557" s="39">
        <f t="shared" si="141"/>
        <v>4682666.55</v>
      </c>
    </row>
    <row r="558" spans="1:14" ht="25.5">
      <c r="A558" s="40" t="s">
        <v>381</v>
      </c>
      <c r="B558" s="5" t="s">
        <v>99</v>
      </c>
      <c r="C558" s="5" t="s">
        <v>286</v>
      </c>
      <c r="D558" s="73" t="s">
        <v>149</v>
      </c>
      <c r="E558" s="5" t="s">
        <v>382</v>
      </c>
      <c r="F558" s="5" t="s">
        <v>1</v>
      </c>
      <c r="G558" s="5"/>
      <c r="H558" s="5" t="s">
        <v>1</v>
      </c>
      <c r="I558" s="38" t="s">
        <v>1</v>
      </c>
      <c r="J558" s="39">
        <f>J559</f>
        <v>3771571.5500000003</v>
      </c>
      <c r="K558" s="39">
        <f t="shared" si="141"/>
        <v>1000000</v>
      </c>
      <c r="L558" s="39">
        <f t="shared" si="141"/>
        <v>4771571.55</v>
      </c>
      <c r="M558" s="39">
        <f t="shared" si="141"/>
        <v>-88905</v>
      </c>
      <c r="N558" s="39">
        <f t="shared" si="141"/>
        <v>4682666.55</v>
      </c>
    </row>
    <row r="559" spans="1:14" ht="27">
      <c r="A559" s="41" t="s">
        <v>383</v>
      </c>
      <c r="B559" s="42" t="s">
        <v>99</v>
      </c>
      <c r="C559" s="42" t="s">
        <v>286</v>
      </c>
      <c r="D559" s="72" t="s">
        <v>149</v>
      </c>
      <c r="E559" s="42" t="s">
        <v>384</v>
      </c>
      <c r="F559" s="42" t="s">
        <v>1</v>
      </c>
      <c r="G559" s="42"/>
      <c r="H559" s="42" t="s">
        <v>1</v>
      </c>
      <c r="I559" s="43" t="s">
        <v>1</v>
      </c>
      <c r="J559" s="44">
        <f>J560+J565+J579</f>
        <v>3771571.5500000003</v>
      </c>
      <c r="K559" s="44">
        <f>K560+K565+K579</f>
        <v>1000000</v>
      </c>
      <c r="L559" s="44">
        <f>L560+L565+L579</f>
        <v>4771571.55</v>
      </c>
      <c r="M559" s="44">
        <f t="shared" ref="M559:N559" si="142">M560+M565+M579</f>
        <v>-88905</v>
      </c>
      <c r="N559" s="44">
        <f t="shared" si="142"/>
        <v>4682666.55</v>
      </c>
    </row>
    <row r="560" spans="1:14" ht="76.5">
      <c r="A560" s="40" t="s">
        <v>111</v>
      </c>
      <c r="B560" s="5" t="s">
        <v>99</v>
      </c>
      <c r="C560" s="5" t="s">
        <v>286</v>
      </c>
      <c r="D560" s="73" t="s">
        <v>149</v>
      </c>
      <c r="E560" s="5" t="s">
        <v>384</v>
      </c>
      <c r="F560" s="5" t="s">
        <v>112</v>
      </c>
      <c r="G560" s="5"/>
      <c r="H560" s="42"/>
      <c r="I560" s="43"/>
      <c r="J560" s="39">
        <f>J561</f>
        <v>467302.68</v>
      </c>
      <c r="K560" s="39"/>
      <c r="L560" s="39">
        <f t="shared" ref="L560:L562" si="143">L561</f>
        <v>467302.68</v>
      </c>
      <c r="M560" s="13"/>
      <c r="N560" s="27">
        <f t="shared" si="125"/>
        <v>467302.68</v>
      </c>
    </row>
    <row r="561" spans="1:14" ht="25.5" hidden="1">
      <c r="A561" s="40" t="s">
        <v>113</v>
      </c>
      <c r="B561" s="5" t="s">
        <v>99</v>
      </c>
      <c r="C561" s="5" t="s">
        <v>286</v>
      </c>
      <c r="D561" s="73" t="s">
        <v>149</v>
      </c>
      <c r="E561" s="5" t="s">
        <v>384</v>
      </c>
      <c r="F561" s="5" t="s">
        <v>114</v>
      </c>
      <c r="G561" s="5"/>
      <c r="H561" s="42"/>
      <c r="I561" s="43"/>
      <c r="J561" s="39">
        <f>J562</f>
        <v>467302.68</v>
      </c>
      <c r="K561" s="39"/>
      <c r="L561" s="39">
        <f t="shared" si="143"/>
        <v>467302.68</v>
      </c>
      <c r="M561" s="13"/>
      <c r="N561" s="27">
        <f t="shared" si="125"/>
        <v>467302.68</v>
      </c>
    </row>
    <row r="562" spans="1:14" ht="63.75" hidden="1">
      <c r="A562" s="6" t="s">
        <v>126</v>
      </c>
      <c r="B562" s="5" t="s">
        <v>99</v>
      </c>
      <c r="C562" s="5" t="s">
        <v>286</v>
      </c>
      <c r="D562" s="73" t="s">
        <v>149</v>
      </c>
      <c r="E562" s="5" t="s">
        <v>384</v>
      </c>
      <c r="F562" s="5" t="s">
        <v>127</v>
      </c>
      <c r="G562" s="5"/>
      <c r="H562" s="42"/>
      <c r="I562" s="43"/>
      <c r="J562" s="39">
        <f>J563</f>
        <v>467302.68</v>
      </c>
      <c r="K562" s="39"/>
      <c r="L562" s="39">
        <f t="shared" si="143"/>
        <v>467302.68</v>
      </c>
      <c r="M562" s="13"/>
      <c r="N562" s="27">
        <f t="shared" si="125"/>
        <v>467302.68</v>
      </c>
    </row>
    <row r="563" spans="1:14" hidden="1">
      <c r="A563" s="17" t="s">
        <v>247</v>
      </c>
      <c r="B563" s="61" t="s">
        <v>99</v>
      </c>
      <c r="C563" s="61" t="s">
        <v>286</v>
      </c>
      <c r="D563" s="75" t="s">
        <v>149</v>
      </c>
      <c r="E563" s="61" t="s">
        <v>384</v>
      </c>
      <c r="F563" s="16" t="s">
        <v>127</v>
      </c>
      <c r="G563" s="16"/>
      <c r="H563" s="61">
        <v>226</v>
      </c>
      <c r="I563" s="56"/>
      <c r="J563" s="57">
        <f>J564</f>
        <v>467302.68</v>
      </c>
      <c r="K563" s="13"/>
      <c r="L563" s="13">
        <f t="shared" ref="L563:L625" si="144">J563+K563</f>
        <v>467302.68</v>
      </c>
      <c r="M563" s="13"/>
      <c r="N563" s="13">
        <f t="shared" si="125"/>
        <v>467302.68</v>
      </c>
    </row>
    <row r="564" spans="1:14" hidden="1">
      <c r="A564" s="17" t="s">
        <v>248</v>
      </c>
      <c r="B564" s="61" t="s">
        <v>99</v>
      </c>
      <c r="C564" s="61" t="s">
        <v>286</v>
      </c>
      <c r="D564" s="75" t="s">
        <v>149</v>
      </c>
      <c r="E564" s="61" t="s">
        <v>384</v>
      </c>
      <c r="F564" s="16" t="s">
        <v>127</v>
      </c>
      <c r="G564" s="16"/>
      <c r="H564" s="61">
        <v>226</v>
      </c>
      <c r="I564" s="56">
        <v>1140</v>
      </c>
      <c r="J564" s="57">
        <v>467302.68</v>
      </c>
      <c r="K564" s="13"/>
      <c r="L564" s="13">
        <f t="shared" si="144"/>
        <v>467302.68</v>
      </c>
      <c r="M564" s="13"/>
      <c r="N564" s="13">
        <f t="shared" si="125"/>
        <v>467302.68</v>
      </c>
    </row>
    <row r="565" spans="1:14" ht="25.5">
      <c r="A565" s="40" t="s">
        <v>129</v>
      </c>
      <c r="B565" s="5" t="s">
        <v>99</v>
      </c>
      <c r="C565" s="5" t="s">
        <v>286</v>
      </c>
      <c r="D565" s="73" t="s">
        <v>149</v>
      </c>
      <c r="E565" s="5" t="s">
        <v>384</v>
      </c>
      <c r="F565" s="5" t="s">
        <v>130</v>
      </c>
      <c r="G565" s="5"/>
      <c r="H565" s="5" t="s">
        <v>1</v>
      </c>
      <c r="I565" s="38" t="s">
        <v>1</v>
      </c>
      <c r="J565" s="39">
        <f>J566</f>
        <v>2854268.87</v>
      </c>
      <c r="K565" s="39">
        <f t="shared" ref="K565:N566" si="145">K566</f>
        <v>1000000</v>
      </c>
      <c r="L565" s="39">
        <f t="shared" si="145"/>
        <v>3854268.87</v>
      </c>
      <c r="M565" s="39">
        <f t="shared" si="145"/>
        <v>-88905</v>
      </c>
      <c r="N565" s="39">
        <f t="shared" si="145"/>
        <v>3765363.87</v>
      </c>
    </row>
    <row r="566" spans="1:14" ht="38.25" hidden="1">
      <c r="A566" s="40" t="s">
        <v>131</v>
      </c>
      <c r="B566" s="5" t="s">
        <v>99</v>
      </c>
      <c r="C566" s="5" t="s">
        <v>286</v>
      </c>
      <c r="D566" s="73" t="s">
        <v>149</v>
      </c>
      <c r="E566" s="5" t="s">
        <v>384</v>
      </c>
      <c r="F566" s="5" t="s">
        <v>132</v>
      </c>
      <c r="G566" s="5"/>
      <c r="H566" s="5" t="s">
        <v>1</v>
      </c>
      <c r="I566" s="38" t="s">
        <v>1</v>
      </c>
      <c r="J566" s="39">
        <f>J567</f>
        <v>2854268.87</v>
      </c>
      <c r="K566" s="39">
        <f t="shared" si="145"/>
        <v>1000000</v>
      </c>
      <c r="L566" s="39">
        <f t="shared" si="145"/>
        <v>3854268.87</v>
      </c>
      <c r="M566" s="39">
        <f t="shared" si="145"/>
        <v>-88905</v>
      </c>
      <c r="N566" s="39">
        <f t="shared" si="145"/>
        <v>3765363.87</v>
      </c>
    </row>
    <row r="567" spans="1:14" ht="38.25" hidden="1">
      <c r="A567" s="6" t="s">
        <v>133</v>
      </c>
      <c r="B567" s="5" t="s">
        <v>99</v>
      </c>
      <c r="C567" s="5" t="s">
        <v>286</v>
      </c>
      <c r="D567" s="73" t="s">
        <v>149</v>
      </c>
      <c r="E567" s="5" t="s">
        <v>384</v>
      </c>
      <c r="F567" s="5" t="s">
        <v>134</v>
      </c>
      <c r="G567" s="5"/>
      <c r="H567" s="5" t="s">
        <v>1</v>
      </c>
      <c r="I567" s="38" t="s">
        <v>1</v>
      </c>
      <c r="J567" s="39">
        <f>J568+J573</f>
        <v>2854268.87</v>
      </c>
      <c r="K567" s="39">
        <f>K568+K573</f>
        <v>1000000</v>
      </c>
      <c r="L567" s="39">
        <f>L568+L573</f>
        <v>3854268.87</v>
      </c>
      <c r="M567" s="39">
        <f t="shared" ref="M567:N567" si="146">M568+M573</f>
        <v>-88905</v>
      </c>
      <c r="N567" s="39">
        <f t="shared" si="146"/>
        <v>3765363.87</v>
      </c>
    </row>
    <row r="568" spans="1:14" hidden="1">
      <c r="A568" s="17" t="s">
        <v>188</v>
      </c>
      <c r="B568" s="16" t="s">
        <v>99</v>
      </c>
      <c r="C568" s="16" t="s">
        <v>286</v>
      </c>
      <c r="D568" s="75" t="s">
        <v>149</v>
      </c>
      <c r="E568" s="61" t="s">
        <v>384</v>
      </c>
      <c r="F568" s="16" t="s">
        <v>134</v>
      </c>
      <c r="G568" s="16"/>
      <c r="H568" s="16" t="s">
        <v>135</v>
      </c>
      <c r="I568" s="19" t="s">
        <v>1</v>
      </c>
      <c r="J568" s="12">
        <f>J569</f>
        <v>2156142.2000000002</v>
      </c>
      <c r="K568" s="12">
        <f t="shared" ref="K568:L568" si="147">K569</f>
        <v>1000000</v>
      </c>
      <c r="L568" s="12">
        <f t="shared" si="147"/>
        <v>3156142.2</v>
      </c>
      <c r="M568" s="13"/>
      <c r="N568" s="13">
        <f t="shared" si="125"/>
        <v>3156142.2</v>
      </c>
    </row>
    <row r="569" spans="1:14" hidden="1">
      <c r="A569" s="17" t="s">
        <v>248</v>
      </c>
      <c r="B569" s="16" t="s">
        <v>99</v>
      </c>
      <c r="C569" s="16" t="s">
        <v>286</v>
      </c>
      <c r="D569" s="75" t="s">
        <v>149</v>
      </c>
      <c r="E569" s="61" t="s">
        <v>384</v>
      </c>
      <c r="F569" s="16" t="s">
        <v>134</v>
      </c>
      <c r="G569" s="16"/>
      <c r="H569" s="16" t="s">
        <v>135</v>
      </c>
      <c r="I569" s="19">
        <v>1140</v>
      </c>
      <c r="J569" s="12">
        <v>2156142.2000000002</v>
      </c>
      <c r="K569" s="13">
        <v>1000000</v>
      </c>
      <c r="L569" s="13">
        <f t="shared" si="144"/>
        <v>3156142.2</v>
      </c>
      <c r="M569" s="13"/>
      <c r="N569" s="13">
        <f t="shared" ref="N569:N648" si="148">L569+M569</f>
        <v>3156142.2</v>
      </c>
    </row>
    <row r="570" spans="1:14" hidden="1">
      <c r="A570" s="50" t="s">
        <v>706</v>
      </c>
      <c r="B570" s="16"/>
      <c r="C570" s="16"/>
      <c r="D570" s="75"/>
      <c r="E570" s="61"/>
      <c r="F570" s="16"/>
      <c r="G570" s="16"/>
      <c r="H570" s="16"/>
      <c r="I570" s="19"/>
      <c r="J570" s="12"/>
      <c r="K570" s="13"/>
      <c r="L570" s="53">
        <v>2058142.2</v>
      </c>
      <c r="M570" s="13"/>
      <c r="N570" s="53">
        <v>2058142.2</v>
      </c>
    </row>
    <row r="571" spans="1:14" hidden="1">
      <c r="A571" s="50" t="s">
        <v>704</v>
      </c>
      <c r="B571" s="16"/>
      <c r="C571" s="16"/>
      <c r="D571" s="75"/>
      <c r="E571" s="61"/>
      <c r="F571" s="16"/>
      <c r="G571" s="16"/>
      <c r="H571" s="16"/>
      <c r="I571" s="19"/>
      <c r="J571" s="12"/>
      <c r="K571" s="13"/>
      <c r="L571" s="53">
        <v>98000</v>
      </c>
      <c r="M571" s="13"/>
      <c r="N571" s="53">
        <v>98000</v>
      </c>
    </row>
    <row r="572" spans="1:14" hidden="1">
      <c r="A572" s="50" t="s">
        <v>705</v>
      </c>
      <c r="B572" s="16"/>
      <c r="C572" s="16"/>
      <c r="D572" s="75"/>
      <c r="E572" s="61"/>
      <c r="F572" s="16"/>
      <c r="G572" s="16"/>
      <c r="H572" s="16"/>
      <c r="I572" s="19"/>
      <c r="J572" s="12"/>
      <c r="K572" s="13"/>
      <c r="L572" s="53">
        <v>1000000</v>
      </c>
      <c r="M572" s="13"/>
      <c r="N572" s="53">
        <v>1000000</v>
      </c>
    </row>
    <row r="573" spans="1:14" hidden="1">
      <c r="A573" s="17" t="s">
        <v>137</v>
      </c>
      <c r="B573" s="16" t="s">
        <v>99</v>
      </c>
      <c r="C573" s="16" t="s">
        <v>286</v>
      </c>
      <c r="D573" s="75" t="s">
        <v>149</v>
      </c>
      <c r="E573" s="61" t="s">
        <v>384</v>
      </c>
      <c r="F573" s="16" t="s">
        <v>134</v>
      </c>
      <c r="G573" s="16"/>
      <c r="H573" s="16">
        <v>340</v>
      </c>
      <c r="I573" s="19" t="s">
        <v>1</v>
      </c>
      <c r="J573" s="12">
        <f>J574</f>
        <v>698126.67</v>
      </c>
      <c r="K573" s="13"/>
      <c r="L573" s="13">
        <f>L574</f>
        <v>698126.66999999993</v>
      </c>
      <c r="M573" s="13">
        <f t="shared" ref="M573:N573" si="149">M574</f>
        <v>-88905</v>
      </c>
      <c r="N573" s="13">
        <f t="shared" si="149"/>
        <v>609221.66999999993</v>
      </c>
    </row>
    <row r="574" spans="1:14" ht="25.5" hidden="1">
      <c r="A574" s="17" t="s">
        <v>138</v>
      </c>
      <c r="B574" s="16" t="s">
        <v>99</v>
      </c>
      <c r="C574" s="16" t="s">
        <v>286</v>
      </c>
      <c r="D574" s="75" t="s">
        <v>149</v>
      </c>
      <c r="E574" s="61" t="s">
        <v>384</v>
      </c>
      <c r="F574" s="16" t="s">
        <v>134</v>
      </c>
      <c r="G574" s="16"/>
      <c r="H574" s="16">
        <v>349</v>
      </c>
      <c r="I574" s="19" t="s">
        <v>139</v>
      </c>
      <c r="J574" s="12">
        <v>698126.67</v>
      </c>
      <c r="K574" s="13"/>
      <c r="L574" s="13">
        <f>SUM(L575:L578)</f>
        <v>698126.66999999993</v>
      </c>
      <c r="M574" s="13">
        <f t="shared" ref="M574:N574" si="150">SUM(M575:M578)</f>
        <v>-88905</v>
      </c>
      <c r="N574" s="13">
        <f t="shared" si="150"/>
        <v>609221.66999999993</v>
      </c>
    </row>
    <row r="575" spans="1:14" hidden="1">
      <c r="A575" s="50" t="s">
        <v>708</v>
      </c>
      <c r="B575" s="16"/>
      <c r="C575" s="16"/>
      <c r="D575" s="75"/>
      <c r="E575" s="61"/>
      <c r="F575" s="16"/>
      <c r="G575" s="16"/>
      <c r="H575" s="16"/>
      <c r="I575" s="19"/>
      <c r="J575" s="12"/>
      <c r="K575" s="13"/>
      <c r="L575" s="53">
        <v>90000</v>
      </c>
      <c r="M575" s="13"/>
      <c r="N575" s="53">
        <f>L575+M575</f>
        <v>90000</v>
      </c>
    </row>
    <row r="576" spans="1:14" hidden="1">
      <c r="A576" s="50" t="s">
        <v>500</v>
      </c>
      <c r="B576" s="16"/>
      <c r="C576" s="16"/>
      <c r="D576" s="75"/>
      <c r="E576" s="61"/>
      <c r="F576" s="16"/>
      <c r="G576" s="16"/>
      <c r="H576" s="16"/>
      <c r="I576" s="19"/>
      <c r="J576" s="12"/>
      <c r="K576" s="13"/>
      <c r="L576" s="53">
        <v>32375</v>
      </c>
      <c r="M576" s="13"/>
      <c r="N576" s="53">
        <f t="shared" ref="N576:N578" si="151">L576+M576</f>
        <v>32375</v>
      </c>
    </row>
    <row r="577" spans="1:14" hidden="1">
      <c r="A577" s="50" t="s">
        <v>644</v>
      </c>
      <c r="B577" s="16"/>
      <c r="C577" s="16"/>
      <c r="D577" s="75"/>
      <c r="E577" s="61"/>
      <c r="F577" s="16"/>
      <c r="G577" s="16"/>
      <c r="H577" s="16"/>
      <c r="I577" s="19"/>
      <c r="J577" s="12"/>
      <c r="K577" s="13"/>
      <c r="L577" s="53">
        <v>88905</v>
      </c>
      <c r="M577" s="13">
        <v>-88905</v>
      </c>
      <c r="N577" s="53">
        <f t="shared" si="151"/>
        <v>0</v>
      </c>
    </row>
    <row r="578" spans="1:14" hidden="1">
      <c r="A578" s="50" t="s">
        <v>707</v>
      </c>
      <c r="B578" s="16"/>
      <c r="C578" s="16"/>
      <c r="D578" s="75"/>
      <c r="E578" s="61"/>
      <c r="F578" s="16"/>
      <c r="G578" s="16"/>
      <c r="H578" s="16"/>
      <c r="I578" s="19"/>
      <c r="J578" s="12"/>
      <c r="K578" s="13"/>
      <c r="L578" s="53">
        <v>486846.67</v>
      </c>
      <c r="M578" s="13"/>
      <c r="N578" s="53">
        <f t="shared" si="151"/>
        <v>486846.67</v>
      </c>
    </row>
    <row r="579" spans="1:14" ht="25.5">
      <c r="A579" s="40" t="s">
        <v>140</v>
      </c>
      <c r="B579" s="5" t="s">
        <v>99</v>
      </c>
      <c r="C579" s="5" t="s">
        <v>286</v>
      </c>
      <c r="D579" s="73" t="s">
        <v>149</v>
      </c>
      <c r="E579" s="5" t="s">
        <v>384</v>
      </c>
      <c r="F579" s="5" t="s">
        <v>141</v>
      </c>
      <c r="G579" s="5"/>
      <c r="H579" s="5" t="s">
        <v>1</v>
      </c>
      <c r="I579" s="38" t="s">
        <v>1</v>
      </c>
      <c r="J579" s="39">
        <f>J580</f>
        <v>450000</v>
      </c>
      <c r="K579" s="13"/>
      <c r="L579" s="27">
        <f t="shared" si="144"/>
        <v>450000</v>
      </c>
      <c r="M579" s="13"/>
      <c r="N579" s="27">
        <f t="shared" si="148"/>
        <v>450000</v>
      </c>
    </row>
    <row r="580" spans="1:14" hidden="1">
      <c r="A580" s="6" t="s">
        <v>142</v>
      </c>
      <c r="B580" s="5" t="s">
        <v>99</v>
      </c>
      <c r="C580" s="5" t="s">
        <v>286</v>
      </c>
      <c r="D580" s="73" t="s">
        <v>149</v>
      </c>
      <c r="E580" s="5" t="s">
        <v>384</v>
      </c>
      <c r="F580" s="5" t="s">
        <v>143</v>
      </c>
      <c r="G580" s="5"/>
      <c r="H580" s="5" t="s">
        <v>1</v>
      </c>
      <c r="I580" s="38" t="s">
        <v>1</v>
      </c>
      <c r="J580" s="39">
        <f>J581</f>
        <v>450000</v>
      </c>
      <c r="K580" s="13"/>
      <c r="L580" s="27">
        <f t="shared" si="144"/>
        <v>450000</v>
      </c>
      <c r="M580" s="13"/>
      <c r="N580" s="27">
        <f t="shared" si="148"/>
        <v>450000</v>
      </c>
    </row>
    <row r="581" spans="1:14" hidden="1">
      <c r="A581" s="17" t="s">
        <v>144</v>
      </c>
      <c r="B581" s="16" t="s">
        <v>99</v>
      </c>
      <c r="C581" s="16" t="s">
        <v>286</v>
      </c>
      <c r="D581" s="75" t="s">
        <v>149</v>
      </c>
      <c r="E581" s="61" t="s">
        <v>384</v>
      </c>
      <c r="F581" s="16" t="s">
        <v>143</v>
      </c>
      <c r="G581" s="16"/>
      <c r="H581" s="16" t="s">
        <v>145</v>
      </c>
      <c r="I581" s="19" t="s">
        <v>1</v>
      </c>
      <c r="J581" s="12">
        <f>J582+J583</f>
        <v>450000</v>
      </c>
      <c r="K581" s="13"/>
      <c r="L581" s="13">
        <f t="shared" si="144"/>
        <v>450000</v>
      </c>
      <c r="M581" s="13"/>
      <c r="N581" s="13">
        <f t="shared" si="148"/>
        <v>450000</v>
      </c>
    </row>
    <row r="582" spans="1:14" ht="25.5" hidden="1">
      <c r="A582" s="17" t="s">
        <v>146</v>
      </c>
      <c r="B582" s="16" t="s">
        <v>99</v>
      </c>
      <c r="C582" s="16" t="s">
        <v>286</v>
      </c>
      <c r="D582" s="75" t="s">
        <v>149</v>
      </c>
      <c r="E582" s="61" t="s">
        <v>384</v>
      </c>
      <c r="F582" s="16" t="s">
        <v>143</v>
      </c>
      <c r="G582" s="16"/>
      <c r="H582" s="16">
        <v>296</v>
      </c>
      <c r="I582" s="19" t="s">
        <v>147</v>
      </c>
      <c r="J582" s="12">
        <v>200000</v>
      </c>
      <c r="K582" s="13"/>
      <c r="L582" s="13">
        <f t="shared" si="144"/>
        <v>200000</v>
      </c>
      <c r="M582" s="13"/>
      <c r="N582" s="13">
        <f t="shared" si="148"/>
        <v>200000</v>
      </c>
    </row>
    <row r="583" spans="1:14" ht="25.5" hidden="1">
      <c r="A583" s="17" t="s">
        <v>214</v>
      </c>
      <c r="B583" s="16" t="s">
        <v>99</v>
      </c>
      <c r="C583" s="16" t="s">
        <v>286</v>
      </c>
      <c r="D583" s="75" t="s">
        <v>149</v>
      </c>
      <c r="E583" s="61" t="s">
        <v>384</v>
      </c>
      <c r="F583" s="16" t="s">
        <v>143</v>
      </c>
      <c r="G583" s="16"/>
      <c r="H583" s="16">
        <v>297</v>
      </c>
      <c r="I583" s="19" t="s">
        <v>147</v>
      </c>
      <c r="J583" s="12">
        <v>250000</v>
      </c>
      <c r="K583" s="13"/>
      <c r="L583" s="13">
        <f t="shared" si="144"/>
        <v>250000</v>
      </c>
      <c r="M583" s="13"/>
      <c r="N583" s="13">
        <f t="shared" si="148"/>
        <v>250000</v>
      </c>
    </row>
    <row r="584" spans="1:14">
      <c r="A584" s="36" t="s">
        <v>385</v>
      </c>
      <c r="B584" s="37" t="s">
        <v>99</v>
      </c>
      <c r="C584" s="5" t="s">
        <v>386</v>
      </c>
      <c r="D584" s="5" t="s">
        <v>1</v>
      </c>
      <c r="E584" s="5" t="s">
        <v>1</v>
      </c>
      <c r="F584" s="5" t="s">
        <v>1</v>
      </c>
      <c r="G584" s="5"/>
      <c r="H584" s="5" t="s">
        <v>1</v>
      </c>
      <c r="I584" s="38" t="s">
        <v>1</v>
      </c>
      <c r="J584" s="39">
        <f>J585+J591+J652</f>
        <v>88252527.239999995</v>
      </c>
      <c r="K584" s="39">
        <f>K585+K591+K652</f>
        <v>-5523920.4000000004</v>
      </c>
      <c r="L584" s="39">
        <f>L585+L591+L652</f>
        <v>88252527.239999995</v>
      </c>
      <c r="M584" s="39">
        <f t="shared" ref="M584:N584" si="152">M585+M591+M652</f>
        <v>-5199.6000000000004</v>
      </c>
      <c r="N584" s="39">
        <f t="shared" si="152"/>
        <v>88247327.640000001</v>
      </c>
    </row>
    <row r="585" spans="1:14">
      <c r="A585" s="36" t="s">
        <v>387</v>
      </c>
      <c r="B585" s="37">
        <v>803</v>
      </c>
      <c r="C585" s="5">
        <v>10</v>
      </c>
      <c r="D585" s="73" t="s">
        <v>102</v>
      </c>
      <c r="E585" s="5"/>
      <c r="F585" s="5"/>
      <c r="G585" s="5"/>
      <c r="H585" s="5"/>
      <c r="I585" s="38"/>
      <c r="J585" s="39">
        <f>J586</f>
        <v>372977.64</v>
      </c>
      <c r="K585" s="13"/>
      <c r="L585" s="27">
        <f t="shared" si="144"/>
        <v>372977.64</v>
      </c>
      <c r="M585" s="13"/>
      <c r="N585" s="27">
        <f t="shared" si="148"/>
        <v>372977.64</v>
      </c>
    </row>
    <row r="586" spans="1:14" ht="27">
      <c r="A586" s="98" t="s">
        <v>245</v>
      </c>
      <c r="B586" s="71">
        <v>803</v>
      </c>
      <c r="C586" s="42">
        <v>10</v>
      </c>
      <c r="D586" s="72" t="s">
        <v>102</v>
      </c>
      <c r="E586" s="42" t="s">
        <v>246</v>
      </c>
      <c r="F586" s="42"/>
      <c r="G586" s="42"/>
      <c r="H586" s="42"/>
      <c r="I586" s="43"/>
      <c r="J586" s="44">
        <f>J587</f>
        <v>372977.64</v>
      </c>
      <c r="K586" s="13"/>
      <c r="L586" s="109">
        <f t="shared" si="144"/>
        <v>372977.64</v>
      </c>
      <c r="M586" s="13"/>
      <c r="N586" s="27">
        <f t="shared" si="148"/>
        <v>372977.64</v>
      </c>
    </row>
    <row r="587" spans="1:14" ht="25.5">
      <c r="A587" s="40" t="s">
        <v>140</v>
      </c>
      <c r="B587" s="5" t="s">
        <v>99</v>
      </c>
      <c r="C587" s="5" t="s">
        <v>386</v>
      </c>
      <c r="D587" s="73" t="s">
        <v>102</v>
      </c>
      <c r="E587" s="5" t="s">
        <v>246</v>
      </c>
      <c r="F587" s="5" t="s">
        <v>141</v>
      </c>
      <c r="G587" s="5"/>
      <c r="H587" s="5"/>
      <c r="I587" s="38"/>
      <c r="J587" s="39">
        <f>J588</f>
        <v>372977.64</v>
      </c>
      <c r="K587" s="13"/>
      <c r="L587" s="27">
        <f t="shared" si="144"/>
        <v>372977.64</v>
      </c>
      <c r="M587" s="13"/>
      <c r="N587" s="27">
        <f t="shared" si="148"/>
        <v>372977.64</v>
      </c>
    </row>
    <row r="588" spans="1:14" ht="25.5" hidden="1">
      <c r="A588" s="40" t="s">
        <v>388</v>
      </c>
      <c r="B588" s="5" t="s">
        <v>99</v>
      </c>
      <c r="C588" s="5" t="s">
        <v>386</v>
      </c>
      <c r="D588" s="73" t="s">
        <v>102</v>
      </c>
      <c r="E588" s="5" t="s">
        <v>246</v>
      </c>
      <c r="F588" s="5">
        <v>310</v>
      </c>
      <c r="G588" s="5"/>
      <c r="H588" s="5"/>
      <c r="I588" s="38"/>
      <c r="J588" s="39">
        <f>J589</f>
        <v>372977.64</v>
      </c>
      <c r="K588" s="13"/>
      <c r="L588" s="27">
        <f t="shared" si="144"/>
        <v>372977.64</v>
      </c>
      <c r="M588" s="13"/>
      <c r="N588" s="27">
        <f t="shared" si="148"/>
        <v>372977.64</v>
      </c>
    </row>
    <row r="589" spans="1:14" ht="25.5" hidden="1">
      <c r="A589" s="36" t="s">
        <v>389</v>
      </c>
      <c r="B589" s="5" t="s">
        <v>99</v>
      </c>
      <c r="C589" s="5" t="s">
        <v>386</v>
      </c>
      <c r="D589" s="73" t="s">
        <v>102</v>
      </c>
      <c r="E589" s="5" t="s">
        <v>246</v>
      </c>
      <c r="F589" s="5">
        <v>312</v>
      </c>
      <c r="G589" s="5"/>
      <c r="H589" s="5"/>
      <c r="I589" s="38"/>
      <c r="J589" s="39">
        <f>J590</f>
        <v>372977.64</v>
      </c>
      <c r="K589" s="13"/>
      <c r="L589" s="27">
        <f t="shared" si="144"/>
        <v>372977.64</v>
      </c>
      <c r="M589" s="13"/>
      <c r="N589" s="27">
        <f t="shared" si="148"/>
        <v>372977.64</v>
      </c>
    </row>
    <row r="590" spans="1:14" ht="38.25" hidden="1">
      <c r="A590" s="99" t="s">
        <v>390</v>
      </c>
      <c r="B590" s="61" t="s">
        <v>99</v>
      </c>
      <c r="C590" s="61" t="s">
        <v>386</v>
      </c>
      <c r="D590" s="75" t="s">
        <v>102</v>
      </c>
      <c r="E590" s="61" t="s">
        <v>246</v>
      </c>
      <c r="F590" s="61">
        <v>312</v>
      </c>
      <c r="G590" s="61"/>
      <c r="H590" s="61">
        <v>264</v>
      </c>
      <c r="I590" s="56"/>
      <c r="J590" s="57">
        <v>372977.64</v>
      </c>
      <c r="K590" s="13"/>
      <c r="L590" s="13">
        <f t="shared" si="144"/>
        <v>372977.64</v>
      </c>
      <c r="M590" s="13"/>
      <c r="N590" s="27">
        <f t="shared" si="148"/>
        <v>372977.64</v>
      </c>
    </row>
    <row r="591" spans="1:14">
      <c r="A591" s="36" t="s">
        <v>391</v>
      </c>
      <c r="B591" s="37" t="s">
        <v>99</v>
      </c>
      <c r="C591" s="5" t="s">
        <v>386</v>
      </c>
      <c r="D591" s="5" t="s">
        <v>123</v>
      </c>
      <c r="E591" s="5" t="s">
        <v>1</v>
      </c>
      <c r="F591" s="5" t="s">
        <v>1</v>
      </c>
      <c r="G591" s="5"/>
      <c r="H591" s="5" t="s">
        <v>1</v>
      </c>
      <c r="I591" s="38" t="s">
        <v>1</v>
      </c>
      <c r="J591" s="39">
        <f>J592+J627+J644</f>
        <v>87008850</v>
      </c>
      <c r="K591" s="39">
        <f>K592+K627+K644</f>
        <v>-5523920.4000000004</v>
      </c>
      <c r="L591" s="39">
        <f>L592+L627+L644</f>
        <v>87008850</v>
      </c>
      <c r="M591" s="13"/>
      <c r="N591" s="27">
        <f t="shared" si="148"/>
        <v>87008850</v>
      </c>
    </row>
    <row r="592" spans="1:14">
      <c r="A592" s="40" t="s">
        <v>392</v>
      </c>
      <c r="B592" s="5" t="s">
        <v>99</v>
      </c>
      <c r="C592" s="5" t="s">
        <v>386</v>
      </c>
      <c r="D592" s="5" t="s">
        <v>123</v>
      </c>
      <c r="E592" s="5" t="s">
        <v>393</v>
      </c>
      <c r="F592" s="5" t="s">
        <v>1</v>
      </c>
      <c r="G592" s="5"/>
      <c r="H592" s="5" t="s">
        <v>1</v>
      </c>
      <c r="I592" s="38" t="s">
        <v>1</v>
      </c>
      <c r="J592" s="39">
        <f>J593+J598+J617</f>
        <v>3922000</v>
      </c>
      <c r="K592" s="13"/>
      <c r="L592" s="27">
        <f t="shared" si="144"/>
        <v>3922000</v>
      </c>
      <c r="M592" s="13"/>
      <c r="N592" s="27">
        <f t="shared" si="148"/>
        <v>3922000</v>
      </c>
    </row>
    <row r="593" spans="1:14">
      <c r="A593" s="40" t="s">
        <v>394</v>
      </c>
      <c r="B593" s="5">
        <v>803</v>
      </c>
      <c r="C593" s="5">
        <v>10</v>
      </c>
      <c r="D593" s="73" t="s">
        <v>123</v>
      </c>
      <c r="E593" s="5" t="s">
        <v>395</v>
      </c>
      <c r="F593" s="5"/>
      <c r="G593" s="5"/>
      <c r="H593" s="5"/>
      <c r="I593" s="38"/>
      <c r="J593" s="39">
        <f>J594</f>
        <v>200000</v>
      </c>
      <c r="K593" s="13"/>
      <c r="L593" s="27">
        <f t="shared" si="144"/>
        <v>200000</v>
      </c>
      <c r="M593" s="13"/>
      <c r="N593" s="27">
        <f t="shared" si="148"/>
        <v>200000</v>
      </c>
    </row>
    <row r="594" spans="1:14" ht="27">
      <c r="A594" s="41" t="s">
        <v>396</v>
      </c>
      <c r="B594" s="42">
        <v>803</v>
      </c>
      <c r="C594" s="42">
        <v>10</v>
      </c>
      <c r="D594" s="72" t="s">
        <v>123</v>
      </c>
      <c r="E594" s="42" t="s">
        <v>397</v>
      </c>
      <c r="F594" s="42"/>
      <c r="G594" s="42"/>
      <c r="H594" s="42"/>
      <c r="I594" s="43"/>
      <c r="J594" s="44">
        <f>J595</f>
        <v>200000</v>
      </c>
      <c r="K594" s="13"/>
      <c r="L594" s="109">
        <f t="shared" si="144"/>
        <v>200000</v>
      </c>
      <c r="M594" s="13"/>
      <c r="N594" s="27">
        <f t="shared" si="148"/>
        <v>200000</v>
      </c>
    </row>
    <row r="595" spans="1:14" ht="38.25">
      <c r="A595" s="40" t="s">
        <v>398</v>
      </c>
      <c r="B595" s="5">
        <v>803</v>
      </c>
      <c r="C595" s="5">
        <v>10</v>
      </c>
      <c r="D595" s="73" t="s">
        <v>123</v>
      </c>
      <c r="E595" s="5" t="s">
        <v>395</v>
      </c>
      <c r="F595" s="5">
        <v>630</v>
      </c>
      <c r="G595" s="5"/>
      <c r="H595" s="5"/>
      <c r="I595" s="38"/>
      <c r="J595" s="39">
        <f>J596</f>
        <v>200000</v>
      </c>
      <c r="K595" s="13"/>
      <c r="L595" s="27">
        <f t="shared" si="144"/>
        <v>200000</v>
      </c>
      <c r="M595" s="13"/>
      <c r="N595" s="27">
        <f t="shared" si="148"/>
        <v>200000</v>
      </c>
    </row>
    <row r="596" spans="1:14" ht="25.5" hidden="1">
      <c r="A596" s="6" t="s">
        <v>399</v>
      </c>
      <c r="B596" s="5">
        <v>803</v>
      </c>
      <c r="C596" s="5">
        <v>10</v>
      </c>
      <c r="D596" s="73" t="s">
        <v>123</v>
      </c>
      <c r="E596" s="5" t="s">
        <v>395</v>
      </c>
      <c r="F596" s="5">
        <v>630</v>
      </c>
      <c r="G596" s="5"/>
      <c r="H596" s="5"/>
      <c r="I596" s="38"/>
      <c r="J596" s="39">
        <f>J597</f>
        <v>200000</v>
      </c>
      <c r="K596" s="13"/>
      <c r="L596" s="27">
        <f t="shared" si="144"/>
        <v>200000</v>
      </c>
      <c r="M596" s="13"/>
      <c r="N596" s="27">
        <f t="shared" si="148"/>
        <v>200000</v>
      </c>
    </row>
    <row r="597" spans="1:14" ht="38.25" hidden="1">
      <c r="A597" s="17" t="s">
        <v>400</v>
      </c>
      <c r="B597" s="61">
        <v>803</v>
      </c>
      <c r="C597" s="61">
        <v>10</v>
      </c>
      <c r="D597" s="75" t="s">
        <v>123</v>
      </c>
      <c r="E597" s="61" t="s">
        <v>397</v>
      </c>
      <c r="F597" s="61">
        <v>634</v>
      </c>
      <c r="G597" s="61"/>
      <c r="H597" s="61">
        <v>246</v>
      </c>
      <c r="I597" s="38"/>
      <c r="J597" s="57">
        <v>200000</v>
      </c>
      <c r="K597" s="13"/>
      <c r="L597" s="13">
        <f t="shared" si="144"/>
        <v>200000</v>
      </c>
      <c r="M597" s="13"/>
      <c r="N597" s="13">
        <f t="shared" si="148"/>
        <v>200000</v>
      </c>
    </row>
    <row r="598" spans="1:14" ht="25.5">
      <c r="A598" s="40" t="s">
        <v>401</v>
      </c>
      <c r="B598" s="5" t="s">
        <v>99</v>
      </c>
      <c r="C598" s="5" t="s">
        <v>386</v>
      </c>
      <c r="D598" s="5" t="s">
        <v>123</v>
      </c>
      <c r="E598" s="5" t="s">
        <v>402</v>
      </c>
      <c r="F598" s="5" t="s">
        <v>1</v>
      </c>
      <c r="G598" s="5"/>
      <c r="H598" s="5" t="s">
        <v>1</v>
      </c>
      <c r="I598" s="38" t="s">
        <v>1</v>
      </c>
      <c r="J598" s="39">
        <f>J599</f>
        <v>3577000</v>
      </c>
      <c r="K598" s="13"/>
      <c r="L598" s="27">
        <f t="shared" si="144"/>
        <v>3577000</v>
      </c>
      <c r="M598" s="13"/>
      <c r="N598" s="27">
        <f t="shared" si="148"/>
        <v>3577000</v>
      </c>
    </row>
    <row r="599" spans="1:14" ht="40.5">
      <c r="A599" s="41" t="s">
        <v>403</v>
      </c>
      <c r="B599" s="42" t="s">
        <v>99</v>
      </c>
      <c r="C599" s="42" t="s">
        <v>386</v>
      </c>
      <c r="D599" s="42" t="s">
        <v>123</v>
      </c>
      <c r="E599" s="42" t="s">
        <v>404</v>
      </c>
      <c r="F599" s="42" t="s">
        <v>1</v>
      </c>
      <c r="G599" s="42"/>
      <c r="H599" s="42" t="s">
        <v>1</v>
      </c>
      <c r="I599" s="43" t="s">
        <v>1</v>
      </c>
      <c r="J599" s="44">
        <f>J600+J612</f>
        <v>3577000</v>
      </c>
      <c r="K599" s="13"/>
      <c r="L599" s="109">
        <f t="shared" si="144"/>
        <v>3577000</v>
      </c>
      <c r="M599" s="13"/>
      <c r="N599" s="27">
        <f t="shared" si="148"/>
        <v>3577000</v>
      </c>
    </row>
    <row r="600" spans="1:14" ht="25.5">
      <c r="A600" s="40" t="s">
        <v>129</v>
      </c>
      <c r="B600" s="5" t="s">
        <v>99</v>
      </c>
      <c r="C600" s="5" t="s">
        <v>386</v>
      </c>
      <c r="D600" s="5" t="s">
        <v>123</v>
      </c>
      <c r="E600" s="5" t="s">
        <v>404</v>
      </c>
      <c r="F600" s="5" t="s">
        <v>130</v>
      </c>
      <c r="G600" s="5"/>
      <c r="H600" s="5" t="s">
        <v>1</v>
      </c>
      <c r="I600" s="38" t="s">
        <v>1</v>
      </c>
      <c r="J600" s="39">
        <f>J601</f>
        <v>777000</v>
      </c>
      <c r="K600" s="13"/>
      <c r="L600" s="27">
        <f t="shared" si="144"/>
        <v>777000</v>
      </c>
      <c r="M600" s="13"/>
      <c r="N600" s="27">
        <f t="shared" si="148"/>
        <v>777000</v>
      </c>
    </row>
    <row r="601" spans="1:14" ht="38.25" hidden="1">
      <c r="A601" s="40" t="s">
        <v>131</v>
      </c>
      <c r="B601" s="5" t="s">
        <v>99</v>
      </c>
      <c r="C601" s="5" t="s">
        <v>386</v>
      </c>
      <c r="D601" s="5" t="s">
        <v>123</v>
      </c>
      <c r="E601" s="5" t="s">
        <v>404</v>
      </c>
      <c r="F601" s="5" t="s">
        <v>132</v>
      </c>
      <c r="G601" s="5"/>
      <c r="H601" s="5" t="s">
        <v>1</v>
      </c>
      <c r="I601" s="38" t="s">
        <v>1</v>
      </c>
      <c r="J601" s="39">
        <f>J602</f>
        <v>777000</v>
      </c>
      <c r="K601" s="13"/>
      <c r="L601" s="27">
        <f t="shared" si="144"/>
        <v>777000</v>
      </c>
      <c r="M601" s="13"/>
      <c r="N601" s="27">
        <f t="shared" si="148"/>
        <v>777000</v>
      </c>
    </row>
    <row r="602" spans="1:14" ht="38.25" hidden="1">
      <c r="A602" s="6" t="s">
        <v>133</v>
      </c>
      <c r="B602" s="5" t="s">
        <v>99</v>
      </c>
      <c r="C602" s="5" t="s">
        <v>386</v>
      </c>
      <c r="D602" s="5" t="s">
        <v>123</v>
      </c>
      <c r="E602" s="5" t="s">
        <v>404</v>
      </c>
      <c r="F602" s="5" t="s">
        <v>134</v>
      </c>
      <c r="G602" s="5"/>
      <c r="H602" s="5" t="s">
        <v>1</v>
      </c>
      <c r="I602" s="38" t="s">
        <v>1</v>
      </c>
      <c r="J602" s="39">
        <f>J603+J607</f>
        <v>777000</v>
      </c>
      <c r="K602" s="13"/>
      <c r="L602" s="27">
        <f t="shared" si="144"/>
        <v>777000</v>
      </c>
      <c r="M602" s="13"/>
      <c r="N602" s="27">
        <f t="shared" si="148"/>
        <v>777000</v>
      </c>
    </row>
    <row r="603" spans="1:14" hidden="1">
      <c r="A603" s="17" t="s">
        <v>188</v>
      </c>
      <c r="B603" s="16" t="s">
        <v>99</v>
      </c>
      <c r="C603" s="16" t="s">
        <v>386</v>
      </c>
      <c r="D603" s="16" t="s">
        <v>123</v>
      </c>
      <c r="E603" s="61" t="s">
        <v>404</v>
      </c>
      <c r="F603" s="16" t="s">
        <v>134</v>
      </c>
      <c r="G603" s="16"/>
      <c r="H603" s="16" t="s">
        <v>135</v>
      </c>
      <c r="I603" s="19" t="s">
        <v>1</v>
      </c>
      <c r="J603" s="12">
        <f>J604</f>
        <v>200000</v>
      </c>
      <c r="K603" s="13"/>
      <c r="L603" s="13">
        <f t="shared" si="144"/>
        <v>200000</v>
      </c>
      <c r="M603" s="13"/>
      <c r="N603" s="13">
        <f t="shared" si="148"/>
        <v>200000</v>
      </c>
    </row>
    <row r="604" spans="1:14" hidden="1">
      <c r="A604" s="17" t="s">
        <v>313</v>
      </c>
      <c r="B604" s="16" t="s">
        <v>99</v>
      </c>
      <c r="C604" s="16" t="s">
        <v>386</v>
      </c>
      <c r="D604" s="16" t="s">
        <v>123</v>
      </c>
      <c r="E604" s="61" t="s">
        <v>404</v>
      </c>
      <c r="F604" s="16" t="s">
        <v>134</v>
      </c>
      <c r="G604" s="16"/>
      <c r="H604" s="16" t="s">
        <v>135</v>
      </c>
      <c r="I604" s="19">
        <v>1140</v>
      </c>
      <c r="J604" s="12">
        <v>200000</v>
      </c>
      <c r="K604" s="13"/>
      <c r="L604" s="13">
        <f t="shared" si="144"/>
        <v>200000</v>
      </c>
      <c r="M604" s="13"/>
      <c r="N604" s="13">
        <f t="shared" si="148"/>
        <v>200000</v>
      </c>
    </row>
    <row r="605" spans="1:14" hidden="1">
      <c r="A605" s="50" t="s">
        <v>709</v>
      </c>
      <c r="B605" s="16"/>
      <c r="C605" s="16"/>
      <c r="D605" s="16"/>
      <c r="E605" s="61"/>
      <c r="F605" s="16"/>
      <c r="G605" s="16"/>
      <c r="H605" s="16"/>
      <c r="I605" s="19"/>
      <c r="J605" s="12"/>
      <c r="K605" s="13"/>
      <c r="L605" s="108">
        <v>100000</v>
      </c>
      <c r="M605" s="13"/>
      <c r="N605" s="108">
        <v>100000</v>
      </c>
    </row>
    <row r="606" spans="1:14" ht="25.5" hidden="1">
      <c r="A606" s="50" t="s">
        <v>710</v>
      </c>
      <c r="B606" s="16"/>
      <c r="C606" s="16"/>
      <c r="D606" s="16"/>
      <c r="E606" s="61"/>
      <c r="F606" s="16"/>
      <c r="G606" s="16"/>
      <c r="H606" s="16"/>
      <c r="I606" s="19"/>
      <c r="J606" s="12"/>
      <c r="K606" s="13"/>
      <c r="L606" s="108">
        <v>100000</v>
      </c>
      <c r="M606" s="13"/>
      <c r="N606" s="108">
        <v>100000</v>
      </c>
    </row>
    <row r="607" spans="1:14" hidden="1">
      <c r="A607" s="17" t="s">
        <v>137</v>
      </c>
      <c r="B607" s="16" t="s">
        <v>99</v>
      </c>
      <c r="C607" s="16" t="s">
        <v>386</v>
      </c>
      <c r="D607" s="16" t="s">
        <v>123</v>
      </c>
      <c r="E607" s="61" t="s">
        <v>404</v>
      </c>
      <c r="F607" s="16" t="s">
        <v>134</v>
      </c>
      <c r="G607" s="16"/>
      <c r="H607" s="16">
        <v>340</v>
      </c>
      <c r="I607" s="19" t="s">
        <v>1</v>
      </c>
      <c r="J607" s="12">
        <f>J608</f>
        <v>577000</v>
      </c>
      <c r="K607" s="13"/>
      <c r="L607" s="13">
        <f t="shared" si="144"/>
        <v>577000</v>
      </c>
      <c r="M607" s="13"/>
      <c r="N607" s="13">
        <f t="shared" si="148"/>
        <v>577000</v>
      </c>
    </row>
    <row r="608" spans="1:14" ht="25.5" hidden="1">
      <c r="A608" s="17" t="s">
        <v>138</v>
      </c>
      <c r="B608" s="16" t="s">
        <v>99</v>
      </c>
      <c r="C608" s="16" t="s">
        <v>386</v>
      </c>
      <c r="D608" s="16" t="s">
        <v>123</v>
      </c>
      <c r="E608" s="61" t="s">
        <v>404</v>
      </c>
      <c r="F608" s="16" t="s">
        <v>134</v>
      </c>
      <c r="G608" s="16"/>
      <c r="H608" s="16">
        <v>349</v>
      </c>
      <c r="I608" s="19" t="s">
        <v>139</v>
      </c>
      <c r="J608" s="12">
        <v>577000</v>
      </c>
      <c r="K608" s="13"/>
      <c r="L608" s="13">
        <f t="shared" si="144"/>
        <v>577000</v>
      </c>
      <c r="M608" s="13"/>
      <c r="N608" s="13">
        <f t="shared" si="148"/>
        <v>577000</v>
      </c>
    </row>
    <row r="609" spans="1:14" hidden="1">
      <c r="A609" s="50" t="s">
        <v>708</v>
      </c>
      <c r="B609" s="16"/>
      <c r="C609" s="16"/>
      <c r="D609" s="16"/>
      <c r="E609" s="61"/>
      <c r="F609" s="16"/>
      <c r="G609" s="16"/>
      <c r="H609" s="16"/>
      <c r="I609" s="19"/>
      <c r="J609" s="12"/>
      <c r="K609" s="13"/>
      <c r="L609" s="53">
        <v>217000</v>
      </c>
      <c r="M609" s="13"/>
      <c r="N609" s="53">
        <v>217000</v>
      </c>
    </row>
    <row r="610" spans="1:14" hidden="1">
      <c r="A610" s="50" t="s">
        <v>711</v>
      </c>
      <c r="B610" s="16"/>
      <c r="C610" s="16"/>
      <c r="D610" s="16"/>
      <c r="E610" s="61"/>
      <c r="F610" s="16"/>
      <c r="G610" s="16"/>
      <c r="H610" s="16"/>
      <c r="I610" s="19"/>
      <c r="J610" s="12"/>
      <c r="K610" s="13"/>
      <c r="L610" s="53">
        <v>100000</v>
      </c>
      <c r="M610" s="13"/>
      <c r="N610" s="53">
        <v>100000</v>
      </c>
    </row>
    <row r="611" spans="1:14" hidden="1">
      <c r="A611" s="50" t="s">
        <v>712</v>
      </c>
      <c r="B611" s="16"/>
      <c r="C611" s="16"/>
      <c r="D611" s="16"/>
      <c r="E611" s="61"/>
      <c r="F611" s="16"/>
      <c r="G611" s="16"/>
      <c r="H611" s="16"/>
      <c r="I611" s="19"/>
      <c r="J611" s="12"/>
      <c r="K611" s="13"/>
      <c r="L611" s="53">
        <v>260000</v>
      </c>
      <c r="M611" s="13"/>
      <c r="N611" s="53">
        <v>260000</v>
      </c>
    </row>
    <row r="612" spans="1:14" ht="25.5">
      <c r="A612" s="40" t="s">
        <v>140</v>
      </c>
      <c r="B612" s="5" t="s">
        <v>99</v>
      </c>
      <c r="C612" s="5" t="s">
        <v>386</v>
      </c>
      <c r="D612" s="5" t="s">
        <v>123</v>
      </c>
      <c r="E612" s="5" t="s">
        <v>404</v>
      </c>
      <c r="F612" s="5" t="s">
        <v>141</v>
      </c>
      <c r="G612" s="5"/>
      <c r="H612" s="5" t="s">
        <v>1</v>
      </c>
      <c r="I612" s="38" t="s">
        <v>1</v>
      </c>
      <c r="J612" s="39">
        <f>J613</f>
        <v>2800000</v>
      </c>
      <c r="K612" s="13"/>
      <c r="L612" s="27">
        <f t="shared" si="144"/>
        <v>2800000</v>
      </c>
      <c r="M612" s="13"/>
      <c r="N612" s="27">
        <f t="shared" si="148"/>
        <v>2800000</v>
      </c>
    </row>
    <row r="613" spans="1:14" ht="25.5" hidden="1">
      <c r="A613" s="40" t="s">
        <v>388</v>
      </c>
      <c r="B613" s="5" t="s">
        <v>99</v>
      </c>
      <c r="C613" s="5" t="s">
        <v>386</v>
      </c>
      <c r="D613" s="5" t="s">
        <v>123</v>
      </c>
      <c r="E613" s="5" t="s">
        <v>404</v>
      </c>
      <c r="F613" s="5">
        <v>310</v>
      </c>
      <c r="G613" s="5"/>
      <c r="H613" s="5" t="s">
        <v>1</v>
      </c>
      <c r="I613" s="38" t="s">
        <v>1</v>
      </c>
      <c r="J613" s="39">
        <f>J614</f>
        <v>2800000</v>
      </c>
      <c r="K613" s="13"/>
      <c r="L613" s="27">
        <f t="shared" si="144"/>
        <v>2800000</v>
      </c>
      <c r="M613" s="13"/>
      <c r="N613" s="27">
        <f t="shared" si="148"/>
        <v>2800000</v>
      </c>
    </row>
    <row r="614" spans="1:14" ht="38.25" hidden="1">
      <c r="A614" s="6" t="s">
        <v>405</v>
      </c>
      <c r="B614" s="5" t="s">
        <v>99</v>
      </c>
      <c r="C614" s="5" t="s">
        <v>386</v>
      </c>
      <c r="D614" s="5" t="s">
        <v>123</v>
      </c>
      <c r="E614" s="5" t="s">
        <v>404</v>
      </c>
      <c r="F614" s="5">
        <v>313</v>
      </c>
      <c r="G614" s="5"/>
      <c r="H614" s="5" t="s">
        <v>1</v>
      </c>
      <c r="I614" s="38" t="s">
        <v>1</v>
      </c>
      <c r="J614" s="39">
        <f>J615</f>
        <v>2800000</v>
      </c>
      <c r="K614" s="13"/>
      <c r="L614" s="27">
        <f t="shared" si="144"/>
        <v>2800000</v>
      </c>
      <c r="M614" s="13"/>
      <c r="N614" s="27">
        <f t="shared" si="148"/>
        <v>2800000</v>
      </c>
    </row>
    <row r="615" spans="1:14" hidden="1">
      <c r="A615" s="17" t="s">
        <v>406</v>
      </c>
      <c r="B615" s="16" t="s">
        <v>99</v>
      </c>
      <c r="C615" s="16" t="s">
        <v>386</v>
      </c>
      <c r="D615" s="16" t="s">
        <v>123</v>
      </c>
      <c r="E615" s="61" t="s">
        <v>404</v>
      </c>
      <c r="F615" s="16">
        <v>313</v>
      </c>
      <c r="G615" s="16"/>
      <c r="H615" s="16" t="s">
        <v>407</v>
      </c>
      <c r="I615" s="19" t="s">
        <v>1</v>
      </c>
      <c r="J615" s="12">
        <f>J616</f>
        <v>2800000</v>
      </c>
      <c r="K615" s="13"/>
      <c r="L615" s="13">
        <f t="shared" si="144"/>
        <v>2800000</v>
      </c>
      <c r="M615" s="13"/>
      <c r="N615" s="13">
        <f t="shared" si="148"/>
        <v>2800000</v>
      </c>
    </row>
    <row r="616" spans="1:14" hidden="1">
      <c r="A616" s="17" t="s">
        <v>158</v>
      </c>
      <c r="B616" s="16" t="s">
        <v>99</v>
      </c>
      <c r="C616" s="16" t="s">
        <v>386</v>
      </c>
      <c r="D616" s="16" t="s">
        <v>123</v>
      </c>
      <c r="E616" s="61" t="s">
        <v>404</v>
      </c>
      <c r="F616" s="16">
        <v>313</v>
      </c>
      <c r="G616" s="16"/>
      <c r="H616" s="16" t="s">
        <v>407</v>
      </c>
      <c r="I616" s="19" t="s">
        <v>408</v>
      </c>
      <c r="J616" s="12">
        <v>2800000</v>
      </c>
      <c r="K616" s="13"/>
      <c r="L616" s="13">
        <f t="shared" si="144"/>
        <v>2800000</v>
      </c>
      <c r="M616" s="13"/>
      <c r="N616" s="13">
        <f t="shared" si="148"/>
        <v>2800000</v>
      </c>
    </row>
    <row r="617" spans="1:14">
      <c r="A617" s="40" t="s">
        <v>409</v>
      </c>
      <c r="B617" s="5" t="s">
        <v>99</v>
      </c>
      <c r="C617" s="5" t="s">
        <v>386</v>
      </c>
      <c r="D617" s="5" t="s">
        <v>123</v>
      </c>
      <c r="E617" s="5" t="s">
        <v>410</v>
      </c>
      <c r="F617" s="5" t="s">
        <v>1</v>
      </c>
      <c r="G617" s="5"/>
      <c r="H617" s="5" t="s">
        <v>1</v>
      </c>
      <c r="I617" s="38" t="s">
        <v>1</v>
      </c>
      <c r="J617" s="39">
        <f>J618</f>
        <v>145000</v>
      </c>
      <c r="K617" s="13"/>
      <c r="L617" s="27">
        <f t="shared" si="144"/>
        <v>145000</v>
      </c>
      <c r="M617" s="13"/>
      <c r="N617" s="27">
        <f t="shared" si="148"/>
        <v>145000</v>
      </c>
    </row>
    <row r="618" spans="1:14" ht="27">
      <c r="A618" s="41" t="s">
        <v>411</v>
      </c>
      <c r="B618" s="42" t="s">
        <v>99</v>
      </c>
      <c r="C618" s="42" t="s">
        <v>386</v>
      </c>
      <c r="D618" s="42" t="s">
        <v>123</v>
      </c>
      <c r="E618" s="42" t="s">
        <v>412</v>
      </c>
      <c r="F618" s="42" t="s">
        <v>1</v>
      </c>
      <c r="G618" s="42"/>
      <c r="H618" s="42" t="s">
        <v>1</v>
      </c>
      <c r="I618" s="43" t="s">
        <v>1</v>
      </c>
      <c r="J618" s="44">
        <f>J619</f>
        <v>145000</v>
      </c>
      <c r="K618" s="13"/>
      <c r="L618" s="109">
        <f t="shared" si="144"/>
        <v>145000</v>
      </c>
      <c r="M618" s="13"/>
      <c r="N618" s="27">
        <f t="shared" si="148"/>
        <v>145000</v>
      </c>
    </row>
    <row r="619" spans="1:14" ht="25.5">
      <c r="A619" s="40" t="s">
        <v>129</v>
      </c>
      <c r="B619" s="5" t="s">
        <v>99</v>
      </c>
      <c r="C619" s="5" t="s">
        <v>386</v>
      </c>
      <c r="D619" s="5" t="s">
        <v>123</v>
      </c>
      <c r="E619" s="42" t="s">
        <v>412</v>
      </c>
      <c r="F619" s="5" t="s">
        <v>130</v>
      </c>
      <c r="G619" s="5"/>
      <c r="H619" s="5" t="s">
        <v>1</v>
      </c>
      <c r="I619" s="38" t="s">
        <v>1</v>
      </c>
      <c r="J619" s="39">
        <f>J620</f>
        <v>145000</v>
      </c>
      <c r="K619" s="13"/>
      <c r="L619" s="27">
        <f t="shared" si="144"/>
        <v>145000</v>
      </c>
      <c r="M619" s="13"/>
      <c r="N619" s="27">
        <f t="shared" si="148"/>
        <v>145000</v>
      </c>
    </row>
    <row r="620" spans="1:14" ht="38.25" hidden="1">
      <c r="A620" s="40" t="s">
        <v>131</v>
      </c>
      <c r="B620" s="5" t="s">
        <v>99</v>
      </c>
      <c r="C620" s="5" t="s">
        <v>386</v>
      </c>
      <c r="D620" s="5" t="s">
        <v>123</v>
      </c>
      <c r="E620" s="5" t="s">
        <v>412</v>
      </c>
      <c r="F620" s="5" t="s">
        <v>132</v>
      </c>
      <c r="G620" s="5"/>
      <c r="H620" s="5" t="s">
        <v>1</v>
      </c>
      <c r="I620" s="38" t="s">
        <v>1</v>
      </c>
      <c r="J620" s="39">
        <f>J621</f>
        <v>145000</v>
      </c>
      <c r="K620" s="13"/>
      <c r="L620" s="27">
        <f t="shared" si="144"/>
        <v>145000</v>
      </c>
      <c r="M620" s="13"/>
      <c r="N620" s="27">
        <f t="shared" si="148"/>
        <v>145000</v>
      </c>
    </row>
    <row r="621" spans="1:14" ht="38.25" hidden="1">
      <c r="A621" s="6" t="s">
        <v>133</v>
      </c>
      <c r="B621" s="5" t="s">
        <v>99</v>
      </c>
      <c r="C621" s="5" t="s">
        <v>386</v>
      </c>
      <c r="D621" s="5" t="s">
        <v>123</v>
      </c>
      <c r="E621" s="5" t="s">
        <v>412</v>
      </c>
      <c r="F621" s="5" t="s">
        <v>134</v>
      </c>
      <c r="G621" s="5"/>
      <c r="H621" s="5" t="s">
        <v>1</v>
      </c>
      <c r="I621" s="38" t="s">
        <v>1</v>
      </c>
      <c r="J621" s="39">
        <f>J622+J624</f>
        <v>145000</v>
      </c>
      <c r="K621" s="13"/>
      <c r="L621" s="27">
        <f t="shared" si="144"/>
        <v>145000</v>
      </c>
      <c r="M621" s="13"/>
      <c r="N621" s="27">
        <f t="shared" si="148"/>
        <v>145000</v>
      </c>
    </row>
    <row r="622" spans="1:14" hidden="1">
      <c r="A622" s="17" t="s">
        <v>235</v>
      </c>
      <c r="B622" s="16" t="s">
        <v>99</v>
      </c>
      <c r="C622" s="16" t="s">
        <v>386</v>
      </c>
      <c r="D622" s="16" t="s">
        <v>123</v>
      </c>
      <c r="E622" s="61" t="s">
        <v>412</v>
      </c>
      <c r="F622" s="16" t="s">
        <v>134</v>
      </c>
      <c r="G622" s="16"/>
      <c r="H622" s="16" t="s">
        <v>354</v>
      </c>
      <c r="I622" s="19" t="s">
        <v>1</v>
      </c>
      <c r="J622" s="12">
        <f>J623</f>
        <v>45000</v>
      </c>
      <c r="K622" s="13"/>
      <c r="L622" s="13">
        <f t="shared" si="144"/>
        <v>45000</v>
      </c>
      <c r="M622" s="13"/>
      <c r="N622" s="13">
        <f t="shared" si="148"/>
        <v>45000</v>
      </c>
    </row>
    <row r="623" spans="1:14" ht="25.5" hidden="1">
      <c r="A623" s="17" t="s">
        <v>413</v>
      </c>
      <c r="B623" s="16" t="s">
        <v>99</v>
      </c>
      <c r="C623" s="16" t="s">
        <v>386</v>
      </c>
      <c r="D623" s="16" t="s">
        <v>123</v>
      </c>
      <c r="E623" s="61" t="s">
        <v>412</v>
      </c>
      <c r="F623" s="16" t="s">
        <v>134</v>
      </c>
      <c r="G623" s="16"/>
      <c r="H623" s="16" t="s">
        <v>354</v>
      </c>
      <c r="I623" s="19" t="s">
        <v>355</v>
      </c>
      <c r="J623" s="12">
        <v>45000</v>
      </c>
      <c r="K623" s="13"/>
      <c r="L623" s="13">
        <f t="shared" si="144"/>
        <v>45000</v>
      </c>
      <c r="M623" s="13"/>
      <c r="N623" s="13">
        <f t="shared" si="148"/>
        <v>45000</v>
      </c>
    </row>
    <row r="624" spans="1:14" hidden="1">
      <c r="A624" s="17" t="s">
        <v>188</v>
      </c>
      <c r="B624" s="16" t="s">
        <v>99</v>
      </c>
      <c r="C624" s="16" t="s">
        <v>386</v>
      </c>
      <c r="D624" s="16" t="s">
        <v>123</v>
      </c>
      <c r="E624" s="61" t="s">
        <v>412</v>
      </c>
      <c r="F624" s="16" t="s">
        <v>134</v>
      </c>
      <c r="G624" s="16"/>
      <c r="H624" s="16" t="s">
        <v>135</v>
      </c>
      <c r="I624" s="19" t="s">
        <v>1</v>
      </c>
      <c r="J624" s="12">
        <f>J625</f>
        <v>100000</v>
      </c>
      <c r="K624" s="13"/>
      <c r="L624" s="13">
        <f t="shared" si="144"/>
        <v>100000</v>
      </c>
      <c r="M624" s="13"/>
      <c r="N624" s="13">
        <f t="shared" si="148"/>
        <v>100000</v>
      </c>
    </row>
    <row r="625" spans="1:14" hidden="1">
      <c r="A625" s="17" t="s">
        <v>313</v>
      </c>
      <c r="B625" s="16" t="s">
        <v>99</v>
      </c>
      <c r="C625" s="16" t="s">
        <v>386</v>
      </c>
      <c r="D625" s="16" t="s">
        <v>123</v>
      </c>
      <c r="E625" s="61" t="s">
        <v>412</v>
      </c>
      <c r="F625" s="16" t="s">
        <v>134</v>
      </c>
      <c r="G625" s="16"/>
      <c r="H625" s="16" t="s">
        <v>135</v>
      </c>
      <c r="I625" s="19">
        <v>1140</v>
      </c>
      <c r="J625" s="12">
        <v>100000</v>
      </c>
      <c r="K625" s="13"/>
      <c r="L625" s="13">
        <f t="shared" si="144"/>
        <v>100000</v>
      </c>
      <c r="M625" s="13"/>
      <c r="N625" s="13">
        <f t="shared" si="148"/>
        <v>100000</v>
      </c>
    </row>
    <row r="626" spans="1:14" ht="25.5" hidden="1">
      <c r="A626" s="50" t="s">
        <v>713</v>
      </c>
      <c r="B626" s="16"/>
      <c r="C626" s="16"/>
      <c r="D626" s="16"/>
      <c r="E626" s="61"/>
      <c r="F626" s="16"/>
      <c r="G626" s="16"/>
      <c r="H626" s="16"/>
      <c r="I626" s="19"/>
      <c r="J626" s="12"/>
      <c r="K626" s="13"/>
      <c r="L626" s="13"/>
      <c r="M626" s="13"/>
      <c r="N626" s="13"/>
    </row>
    <row r="627" spans="1:14" ht="38.25">
      <c r="A627" s="40" t="s">
        <v>414</v>
      </c>
      <c r="B627" s="5" t="s">
        <v>99</v>
      </c>
      <c r="C627" s="5" t="s">
        <v>386</v>
      </c>
      <c r="D627" s="5" t="s">
        <v>123</v>
      </c>
      <c r="E627" s="5" t="s">
        <v>415</v>
      </c>
      <c r="F627" s="5" t="s">
        <v>1</v>
      </c>
      <c r="G627" s="5"/>
      <c r="H627" s="5" t="s">
        <v>1</v>
      </c>
      <c r="I627" s="38" t="s">
        <v>1</v>
      </c>
      <c r="J627" s="39">
        <f>J628+J634</f>
        <v>81446800</v>
      </c>
      <c r="K627" s="39">
        <f>K628+K634</f>
        <v>-5523920.4000000004</v>
      </c>
      <c r="L627" s="39">
        <f>L628+L634</f>
        <v>81446800</v>
      </c>
      <c r="M627" s="13"/>
      <c r="N627" s="27">
        <f t="shared" si="148"/>
        <v>81446800</v>
      </c>
    </row>
    <row r="628" spans="1:14" ht="51">
      <c r="A628" s="40" t="s">
        <v>416</v>
      </c>
      <c r="B628" s="5" t="s">
        <v>99</v>
      </c>
      <c r="C628" s="5" t="s">
        <v>386</v>
      </c>
      <c r="D628" s="5" t="s">
        <v>123</v>
      </c>
      <c r="E628" s="5" t="s">
        <v>417</v>
      </c>
      <c r="F628" s="5" t="s">
        <v>1</v>
      </c>
      <c r="G628" s="5"/>
      <c r="H628" s="5" t="s">
        <v>1</v>
      </c>
      <c r="I628" s="38" t="s">
        <v>1</v>
      </c>
      <c r="J628" s="39">
        <f t="shared" ref="J628:L632" si="153">J629</f>
        <v>79000000</v>
      </c>
      <c r="K628" s="39">
        <f t="shared" si="153"/>
        <v>-5523920.4000000004</v>
      </c>
      <c r="L628" s="39">
        <f t="shared" si="153"/>
        <v>79000000</v>
      </c>
      <c r="M628" s="13"/>
      <c r="N628" s="27">
        <f t="shared" si="148"/>
        <v>79000000</v>
      </c>
    </row>
    <row r="629" spans="1:14" ht="27">
      <c r="A629" s="41" t="s">
        <v>418</v>
      </c>
      <c r="B629" s="42" t="s">
        <v>99</v>
      </c>
      <c r="C629" s="42" t="s">
        <v>386</v>
      </c>
      <c r="D629" s="42" t="s">
        <v>123</v>
      </c>
      <c r="E629" s="69" t="s">
        <v>419</v>
      </c>
      <c r="F629" s="42" t="s">
        <v>1</v>
      </c>
      <c r="G629" s="42"/>
      <c r="H629" s="42" t="s">
        <v>1</v>
      </c>
      <c r="I629" s="43" t="s">
        <v>1</v>
      </c>
      <c r="J629" s="44">
        <f t="shared" si="153"/>
        <v>79000000</v>
      </c>
      <c r="K629" s="44">
        <f t="shared" si="153"/>
        <v>-5523920.4000000004</v>
      </c>
      <c r="L629" s="44">
        <f t="shared" si="153"/>
        <v>79000000</v>
      </c>
      <c r="M629" s="13"/>
      <c r="N629" s="27">
        <f t="shared" si="148"/>
        <v>79000000</v>
      </c>
    </row>
    <row r="630" spans="1:14">
      <c r="A630" s="40" t="s">
        <v>202</v>
      </c>
      <c r="B630" s="5" t="s">
        <v>99</v>
      </c>
      <c r="C630" s="5" t="s">
        <v>386</v>
      </c>
      <c r="D630" s="5" t="s">
        <v>123</v>
      </c>
      <c r="E630" s="46" t="s">
        <v>419</v>
      </c>
      <c r="F630" s="46">
        <v>800</v>
      </c>
      <c r="G630" s="46"/>
      <c r="H630" s="46"/>
      <c r="I630" s="48"/>
      <c r="J630" s="26">
        <f t="shared" si="153"/>
        <v>79000000</v>
      </c>
      <c r="K630" s="26">
        <f t="shared" si="153"/>
        <v>-5523920.4000000004</v>
      </c>
      <c r="L630" s="26">
        <f t="shared" si="153"/>
        <v>79000000</v>
      </c>
      <c r="M630" s="13"/>
      <c r="N630" s="27">
        <f t="shared" si="148"/>
        <v>79000000</v>
      </c>
    </row>
    <row r="631" spans="1:14" hidden="1">
      <c r="A631" s="45" t="s">
        <v>212</v>
      </c>
      <c r="B631" s="5" t="s">
        <v>99</v>
      </c>
      <c r="C631" s="5" t="s">
        <v>386</v>
      </c>
      <c r="D631" s="5" t="s">
        <v>123</v>
      </c>
      <c r="E631" s="46" t="s">
        <v>419</v>
      </c>
      <c r="F631" s="63">
        <v>853</v>
      </c>
      <c r="G631" s="63"/>
      <c r="H631" s="63"/>
      <c r="I631" s="65"/>
      <c r="J631" s="26">
        <f t="shared" si="153"/>
        <v>79000000</v>
      </c>
      <c r="K631" s="26">
        <f t="shared" si="153"/>
        <v>-5523920.4000000004</v>
      </c>
      <c r="L631" s="26">
        <f t="shared" si="153"/>
        <v>79000000</v>
      </c>
      <c r="M631" s="13"/>
      <c r="N631" s="27">
        <f t="shared" si="148"/>
        <v>79000000</v>
      </c>
    </row>
    <row r="632" spans="1:14" hidden="1">
      <c r="A632" s="66" t="s">
        <v>144</v>
      </c>
      <c r="B632" s="16" t="s">
        <v>99</v>
      </c>
      <c r="C632" s="16" t="s">
        <v>386</v>
      </c>
      <c r="D632" s="16" t="s">
        <v>123</v>
      </c>
      <c r="E632" s="16" t="s">
        <v>419</v>
      </c>
      <c r="F632" s="67">
        <v>853</v>
      </c>
      <c r="G632" s="67"/>
      <c r="H632" s="67">
        <v>290</v>
      </c>
      <c r="I632" s="68"/>
      <c r="J632" s="12">
        <f t="shared" si="153"/>
        <v>79000000</v>
      </c>
      <c r="K632" s="12">
        <f t="shared" si="153"/>
        <v>-5523920.4000000004</v>
      </c>
      <c r="L632" s="12">
        <f t="shared" si="153"/>
        <v>79000000</v>
      </c>
      <c r="M632" s="13"/>
      <c r="N632" s="13">
        <f t="shared" si="148"/>
        <v>79000000</v>
      </c>
    </row>
    <row r="633" spans="1:14" ht="25.5" hidden="1">
      <c r="A633" s="17" t="s">
        <v>420</v>
      </c>
      <c r="B633" s="16" t="s">
        <v>99</v>
      </c>
      <c r="C633" s="16" t="s">
        <v>386</v>
      </c>
      <c r="D633" s="16" t="s">
        <v>123</v>
      </c>
      <c r="E633" s="16" t="s">
        <v>419</v>
      </c>
      <c r="F633" s="67">
        <v>853</v>
      </c>
      <c r="G633" s="67"/>
      <c r="H633" s="67">
        <v>298</v>
      </c>
      <c r="I633" s="68">
        <v>1150</v>
      </c>
      <c r="J633" s="12">
        <v>79000000</v>
      </c>
      <c r="K633" s="13">
        <v>-5523920.4000000004</v>
      </c>
      <c r="L633" s="13">
        <v>79000000</v>
      </c>
      <c r="M633" s="13"/>
      <c r="N633" s="13">
        <f t="shared" si="148"/>
        <v>79000000</v>
      </c>
    </row>
    <row r="634" spans="1:14" ht="38.25">
      <c r="A634" s="40" t="s">
        <v>421</v>
      </c>
      <c r="B634" s="5" t="s">
        <v>99</v>
      </c>
      <c r="C634" s="5" t="s">
        <v>386</v>
      </c>
      <c r="D634" s="5" t="s">
        <v>123</v>
      </c>
      <c r="E634" s="5" t="s">
        <v>422</v>
      </c>
      <c r="F634" s="5" t="s">
        <v>1</v>
      </c>
      <c r="G634" s="5"/>
      <c r="H634" s="5" t="s">
        <v>1</v>
      </c>
      <c r="I634" s="38" t="s">
        <v>1</v>
      </c>
      <c r="J634" s="39">
        <f t="shared" ref="J634:J639" si="154">J635</f>
        <v>2446800</v>
      </c>
      <c r="K634" s="13"/>
      <c r="L634" s="27">
        <f>L635</f>
        <v>2446800</v>
      </c>
      <c r="M634" s="27">
        <f t="shared" ref="M634:N634" si="155">M635</f>
        <v>0</v>
      </c>
      <c r="N634" s="27">
        <f t="shared" si="155"/>
        <v>2446800</v>
      </c>
    </row>
    <row r="635" spans="1:14" ht="27">
      <c r="A635" s="41" t="s">
        <v>423</v>
      </c>
      <c r="B635" s="42" t="s">
        <v>99</v>
      </c>
      <c r="C635" s="42" t="s">
        <v>386</v>
      </c>
      <c r="D635" s="42" t="s">
        <v>123</v>
      </c>
      <c r="E635" s="42" t="s">
        <v>422</v>
      </c>
      <c r="F635" s="42" t="s">
        <v>1</v>
      </c>
      <c r="G635" s="42"/>
      <c r="H635" s="42" t="s">
        <v>1</v>
      </c>
      <c r="I635" s="43" t="s">
        <v>1</v>
      </c>
      <c r="J635" s="44">
        <f t="shared" si="154"/>
        <v>2446800</v>
      </c>
      <c r="K635" s="13"/>
      <c r="L635" s="109">
        <f>L636+L642</f>
        <v>2446800</v>
      </c>
      <c r="M635" s="109">
        <f t="shared" ref="M635:N635" si="156">M636+M642</f>
        <v>0</v>
      </c>
      <c r="N635" s="109">
        <f t="shared" si="156"/>
        <v>2446800</v>
      </c>
    </row>
    <row r="636" spans="1:14" ht="25.5">
      <c r="A636" s="40" t="s">
        <v>140</v>
      </c>
      <c r="B636" s="5" t="s">
        <v>99</v>
      </c>
      <c r="C636" s="5" t="s">
        <v>386</v>
      </c>
      <c r="D636" s="5" t="s">
        <v>123</v>
      </c>
      <c r="E636" s="5" t="s">
        <v>422</v>
      </c>
      <c r="F636" s="5" t="s">
        <v>141</v>
      </c>
      <c r="G636" s="5"/>
      <c r="H636" s="5" t="s">
        <v>1</v>
      </c>
      <c r="I636" s="38" t="s">
        <v>1</v>
      </c>
      <c r="J636" s="39">
        <f t="shared" si="154"/>
        <v>2446800</v>
      </c>
      <c r="K636" s="13"/>
      <c r="L636" s="27">
        <f>L637</f>
        <v>2446800</v>
      </c>
      <c r="M636" s="27">
        <f t="shared" ref="M636:N639" si="157">M637</f>
        <v>-2446800</v>
      </c>
      <c r="N636" s="27">
        <f t="shared" si="157"/>
        <v>0</v>
      </c>
    </row>
    <row r="637" spans="1:14" ht="38.25" hidden="1">
      <c r="A637" s="40" t="s">
        <v>424</v>
      </c>
      <c r="B637" s="5" t="s">
        <v>99</v>
      </c>
      <c r="C637" s="5" t="s">
        <v>386</v>
      </c>
      <c r="D637" s="5" t="s">
        <v>123</v>
      </c>
      <c r="E637" s="5" t="s">
        <v>422</v>
      </c>
      <c r="F637" s="5" t="s">
        <v>425</v>
      </c>
      <c r="G637" s="5"/>
      <c r="H637" s="5" t="s">
        <v>1</v>
      </c>
      <c r="I637" s="38" t="s">
        <v>1</v>
      </c>
      <c r="J637" s="39">
        <f t="shared" si="154"/>
        <v>2446800</v>
      </c>
      <c r="K637" s="13"/>
      <c r="L637" s="27">
        <f>L638</f>
        <v>2446800</v>
      </c>
      <c r="M637" s="27">
        <f t="shared" si="157"/>
        <v>-2446800</v>
      </c>
      <c r="N637" s="27">
        <f t="shared" si="157"/>
        <v>0</v>
      </c>
    </row>
    <row r="638" spans="1:14" hidden="1">
      <c r="A638" s="6" t="s">
        <v>426</v>
      </c>
      <c r="B638" s="5" t="s">
        <v>99</v>
      </c>
      <c r="C638" s="5" t="s">
        <v>386</v>
      </c>
      <c r="D638" s="5" t="s">
        <v>123</v>
      </c>
      <c r="E638" s="5" t="s">
        <v>422</v>
      </c>
      <c r="F638" s="5" t="s">
        <v>427</v>
      </c>
      <c r="G638" s="5"/>
      <c r="H638" s="5" t="s">
        <v>1</v>
      </c>
      <c r="I638" s="38" t="s">
        <v>1</v>
      </c>
      <c r="J638" s="39">
        <f t="shared" si="154"/>
        <v>2446800</v>
      </c>
      <c r="K638" s="13"/>
      <c r="L638" s="27">
        <f>L639</f>
        <v>2446800</v>
      </c>
      <c r="M638" s="27">
        <f t="shared" si="157"/>
        <v>-2446800</v>
      </c>
      <c r="N638" s="27">
        <f t="shared" si="157"/>
        <v>0</v>
      </c>
    </row>
    <row r="639" spans="1:14" hidden="1">
      <c r="A639" s="17" t="s">
        <v>406</v>
      </c>
      <c r="B639" s="16" t="s">
        <v>99</v>
      </c>
      <c r="C639" s="16" t="s">
        <v>386</v>
      </c>
      <c r="D639" s="16" t="s">
        <v>123</v>
      </c>
      <c r="E639" s="61" t="s">
        <v>422</v>
      </c>
      <c r="F639" s="16" t="s">
        <v>427</v>
      </c>
      <c r="G639" s="16"/>
      <c r="H639" s="16" t="s">
        <v>407</v>
      </c>
      <c r="I639" s="19" t="s">
        <v>1</v>
      </c>
      <c r="J639" s="12">
        <f t="shared" si="154"/>
        <v>2446800</v>
      </c>
      <c r="K639" s="13"/>
      <c r="L639" s="13">
        <f>L640</f>
        <v>2446800</v>
      </c>
      <c r="M639" s="13">
        <f t="shared" si="157"/>
        <v>-2446800</v>
      </c>
      <c r="N639" s="13">
        <f t="shared" si="157"/>
        <v>0</v>
      </c>
    </row>
    <row r="640" spans="1:14" hidden="1">
      <c r="A640" s="17" t="s">
        <v>158</v>
      </c>
      <c r="B640" s="16" t="s">
        <v>99</v>
      </c>
      <c r="C640" s="16" t="s">
        <v>386</v>
      </c>
      <c r="D640" s="16" t="s">
        <v>123</v>
      </c>
      <c r="E640" s="61" t="s">
        <v>422</v>
      </c>
      <c r="F640" s="16" t="s">
        <v>427</v>
      </c>
      <c r="G640" s="16"/>
      <c r="H640" s="16" t="s">
        <v>407</v>
      </c>
      <c r="I640" s="19" t="s">
        <v>408</v>
      </c>
      <c r="J640" s="12">
        <v>2446800</v>
      </c>
      <c r="K640" s="13"/>
      <c r="L640" s="13">
        <f t="shared" ref="L640:L722" si="158">J640+K640</f>
        <v>2446800</v>
      </c>
      <c r="M640" s="13">
        <v>-2446800</v>
      </c>
      <c r="N640" s="13">
        <f t="shared" si="148"/>
        <v>0</v>
      </c>
    </row>
    <row r="641" spans="1:14" s="28" customFormat="1">
      <c r="A641" s="45" t="s">
        <v>456</v>
      </c>
      <c r="B641" s="5" t="s">
        <v>99</v>
      </c>
      <c r="C641" s="5" t="s">
        <v>386</v>
      </c>
      <c r="D641" s="5" t="s">
        <v>123</v>
      </c>
      <c r="E641" s="5" t="s">
        <v>422</v>
      </c>
      <c r="F641" s="46">
        <v>500</v>
      </c>
      <c r="G641" s="46"/>
      <c r="H641" s="46"/>
      <c r="I641" s="48"/>
      <c r="J641" s="26"/>
      <c r="K641" s="27"/>
      <c r="L641" s="27">
        <f>L642</f>
        <v>0</v>
      </c>
      <c r="M641" s="27">
        <f t="shared" ref="M641:N642" si="159">M642</f>
        <v>2446800</v>
      </c>
      <c r="N641" s="27">
        <f t="shared" si="159"/>
        <v>2446800</v>
      </c>
    </row>
    <row r="642" spans="1:14" s="28" customFormat="1" hidden="1">
      <c r="A642" s="45" t="s">
        <v>469</v>
      </c>
      <c r="B642" s="5" t="s">
        <v>99</v>
      </c>
      <c r="C642" s="5" t="s">
        <v>386</v>
      </c>
      <c r="D642" s="5" t="s">
        <v>123</v>
      </c>
      <c r="E642" s="5" t="s">
        <v>422</v>
      </c>
      <c r="F642" s="46">
        <v>540</v>
      </c>
      <c r="G642" s="46"/>
      <c r="H642" s="46"/>
      <c r="I642" s="48"/>
      <c r="J642" s="26"/>
      <c r="K642" s="27"/>
      <c r="L642" s="27">
        <f>L643</f>
        <v>0</v>
      </c>
      <c r="M642" s="27">
        <f t="shared" si="159"/>
        <v>2446800</v>
      </c>
      <c r="N642" s="27">
        <f t="shared" si="159"/>
        <v>2446800</v>
      </c>
    </row>
    <row r="643" spans="1:14" hidden="1">
      <c r="A643" s="17" t="s">
        <v>465</v>
      </c>
      <c r="B643" s="16" t="s">
        <v>99</v>
      </c>
      <c r="C643" s="16" t="s">
        <v>386</v>
      </c>
      <c r="D643" s="16" t="s">
        <v>123</v>
      </c>
      <c r="E643" s="61" t="s">
        <v>422</v>
      </c>
      <c r="F643" s="16">
        <v>540</v>
      </c>
      <c r="G643" s="16"/>
      <c r="H643" s="16">
        <v>251</v>
      </c>
      <c r="I643" s="19"/>
      <c r="J643" s="12"/>
      <c r="K643" s="13"/>
      <c r="L643" s="13"/>
      <c r="M643" s="13">
        <v>2446800</v>
      </c>
      <c r="N643" s="13">
        <f>L643+M643</f>
        <v>2446800</v>
      </c>
    </row>
    <row r="644" spans="1:14">
      <c r="A644" s="40" t="s">
        <v>105</v>
      </c>
      <c r="B644" s="5" t="s">
        <v>99</v>
      </c>
      <c r="C644" s="5" t="s">
        <v>386</v>
      </c>
      <c r="D644" s="5" t="s">
        <v>123</v>
      </c>
      <c r="E644" s="5" t="s">
        <v>106</v>
      </c>
      <c r="F644" s="5" t="s">
        <v>1</v>
      </c>
      <c r="G644" s="5"/>
      <c r="H644" s="5" t="s">
        <v>1</v>
      </c>
      <c r="I644" s="38" t="s">
        <v>1</v>
      </c>
      <c r="J644" s="39">
        <f t="shared" ref="J644:J650" si="160">J645</f>
        <v>1640050</v>
      </c>
      <c r="K644" s="13"/>
      <c r="L644" s="27">
        <f t="shared" si="158"/>
        <v>1640050</v>
      </c>
      <c r="M644" s="13"/>
      <c r="N644" s="27">
        <f t="shared" si="148"/>
        <v>1640050</v>
      </c>
    </row>
    <row r="645" spans="1:14">
      <c r="A645" s="40" t="s">
        <v>227</v>
      </c>
      <c r="B645" s="5" t="s">
        <v>99</v>
      </c>
      <c r="C645" s="5" t="s">
        <v>386</v>
      </c>
      <c r="D645" s="5" t="s">
        <v>123</v>
      </c>
      <c r="E645" s="5" t="s">
        <v>228</v>
      </c>
      <c r="F645" s="5" t="s">
        <v>1</v>
      </c>
      <c r="G645" s="5"/>
      <c r="H645" s="5" t="s">
        <v>1</v>
      </c>
      <c r="I645" s="38" t="s">
        <v>1</v>
      </c>
      <c r="J645" s="39">
        <f t="shared" si="160"/>
        <v>1640050</v>
      </c>
      <c r="K645" s="13"/>
      <c r="L645" s="27">
        <f t="shared" si="158"/>
        <v>1640050</v>
      </c>
      <c r="M645" s="13"/>
      <c r="N645" s="27">
        <f t="shared" si="148"/>
        <v>1640050</v>
      </c>
    </row>
    <row r="646" spans="1:14" ht="27">
      <c r="A646" s="41" t="s">
        <v>428</v>
      </c>
      <c r="B646" s="42" t="s">
        <v>99</v>
      </c>
      <c r="C646" s="42" t="s">
        <v>386</v>
      </c>
      <c r="D646" s="42" t="s">
        <v>123</v>
      </c>
      <c r="E646" s="42" t="s">
        <v>429</v>
      </c>
      <c r="F646" s="42" t="s">
        <v>1</v>
      </c>
      <c r="G646" s="42"/>
      <c r="H646" s="42" t="s">
        <v>1</v>
      </c>
      <c r="I646" s="43" t="s">
        <v>1</v>
      </c>
      <c r="J646" s="44">
        <f t="shared" si="160"/>
        <v>1640050</v>
      </c>
      <c r="K646" s="13"/>
      <c r="L646" s="109">
        <f t="shared" si="158"/>
        <v>1640050</v>
      </c>
      <c r="M646" s="13"/>
      <c r="N646" s="27">
        <f t="shared" si="148"/>
        <v>1640050</v>
      </c>
    </row>
    <row r="647" spans="1:14" ht="25.5">
      <c r="A647" s="40" t="s">
        <v>129</v>
      </c>
      <c r="B647" s="5" t="s">
        <v>99</v>
      </c>
      <c r="C647" s="5" t="s">
        <v>386</v>
      </c>
      <c r="D647" s="5" t="s">
        <v>123</v>
      </c>
      <c r="E647" s="5" t="s">
        <v>429</v>
      </c>
      <c r="F647" s="5" t="s">
        <v>130</v>
      </c>
      <c r="G647" s="5"/>
      <c r="H647" s="5" t="s">
        <v>1</v>
      </c>
      <c r="I647" s="38" t="s">
        <v>1</v>
      </c>
      <c r="J647" s="39">
        <f t="shared" si="160"/>
        <v>1640050</v>
      </c>
      <c r="K647" s="13"/>
      <c r="L647" s="27">
        <f t="shared" si="158"/>
        <v>1640050</v>
      </c>
      <c r="M647" s="13"/>
      <c r="N647" s="27">
        <f t="shared" si="148"/>
        <v>1640050</v>
      </c>
    </row>
    <row r="648" spans="1:14" ht="38.25" hidden="1">
      <c r="A648" s="40" t="s">
        <v>131</v>
      </c>
      <c r="B648" s="5" t="s">
        <v>99</v>
      </c>
      <c r="C648" s="5" t="s">
        <v>386</v>
      </c>
      <c r="D648" s="5" t="s">
        <v>123</v>
      </c>
      <c r="E648" s="5" t="s">
        <v>429</v>
      </c>
      <c r="F648" s="5" t="s">
        <v>132</v>
      </c>
      <c r="G648" s="5"/>
      <c r="H648" s="5" t="s">
        <v>1</v>
      </c>
      <c r="I648" s="38" t="s">
        <v>1</v>
      </c>
      <c r="J648" s="39">
        <f t="shared" si="160"/>
        <v>1640050</v>
      </c>
      <c r="K648" s="13"/>
      <c r="L648" s="27">
        <f t="shared" si="158"/>
        <v>1640050</v>
      </c>
      <c r="M648" s="13"/>
      <c r="N648" s="27">
        <f t="shared" si="148"/>
        <v>1640050</v>
      </c>
    </row>
    <row r="649" spans="1:14" ht="38.25" hidden="1">
      <c r="A649" s="6" t="s">
        <v>133</v>
      </c>
      <c r="B649" s="5" t="s">
        <v>99</v>
      </c>
      <c r="C649" s="5" t="s">
        <v>386</v>
      </c>
      <c r="D649" s="5" t="s">
        <v>123</v>
      </c>
      <c r="E649" s="5" t="s">
        <v>429</v>
      </c>
      <c r="F649" s="5" t="s">
        <v>134</v>
      </c>
      <c r="G649" s="5"/>
      <c r="H649" s="5" t="s">
        <v>1</v>
      </c>
      <c r="I649" s="38" t="s">
        <v>1</v>
      </c>
      <c r="J649" s="39">
        <f t="shared" si="160"/>
        <v>1640050</v>
      </c>
      <c r="K649" s="13"/>
      <c r="L649" s="27">
        <f t="shared" si="158"/>
        <v>1640050</v>
      </c>
      <c r="M649" s="13"/>
      <c r="N649" s="27">
        <f t="shared" ref="N649:N726" si="161">L649+M649</f>
        <v>1640050</v>
      </c>
    </row>
    <row r="650" spans="1:14" hidden="1">
      <c r="A650" s="17" t="s">
        <v>235</v>
      </c>
      <c r="B650" s="16" t="s">
        <v>99</v>
      </c>
      <c r="C650" s="16" t="s">
        <v>386</v>
      </c>
      <c r="D650" s="16" t="s">
        <v>123</v>
      </c>
      <c r="E650" s="16" t="s">
        <v>429</v>
      </c>
      <c r="F650" s="16" t="s">
        <v>134</v>
      </c>
      <c r="G650" s="16"/>
      <c r="H650" s="16" t="s">
        <v>354</v>
      </c>
      <c r="I650" s="19" t="s">
        <v>1</v>
      </c>
      <c r="J650" s="12">
        <f t="shared" si="160"/>
        <v>1640050</v>
      </c>
      <c r="K650" s="13"/>
      <c r="L650" s="13">
        <f t="shared" si="158"/>
        <v>1640050</v>
      </c>
      <c r="M650" s="13"/>
      <c r="N650" s="13">
        <f t="shared" si="161"/>
        <v>1640050</v>
      </c>
    </row>
    <row r="651" spans="1:14" ht="25.5" hidden="1">
      <c r="A651" s="17" t="s">
        <v>413</v>
      </c>
      <c r="B651" s="16" t="s">
        <v>99</v>
      </c>
      <c r="C651" s="16" t="s">
        <v>386</v>
      </c>
      <c r="D651" s="16" t="s">
        <v>123</v>
      </c>
      <c r="E651" s="16" t="s">
        <v>429</v>
      </c>
      <c r="F651" s="16" t="s">
        <v>134</v>
      </c>
      <c r="G651" s="16"/>
      <c r="H651" s="16" t="s">
        <v>354</v>
      </c>
      <c r="I651" s="19" t="s">
        <v>355</v>
      </c>
      <c r="J651" s="12">
        <v>1640050</v>
      </c>
      <c r="K651" s="13"/>
      <c r="L651" s="13">
        <f t="shared" si="158"/>
        <v>1640050</v>
      </c>
      <c r="M651" s="13"/>
      <c r="N651" s="13">
        <f t="shared" si="161"/>
        <v>1640050</v>
      </c>
    </row>
    <row r="652" spans="1:14" ht="25.5">
      <c r="A652" s="36" t="s">
        <v>430</v>
      </c>
      <c r="B652" s="37" t="s">
        <v>99</v>
      </c>
      <c r="C652" s="5" t="s">
        <v>386</v>
      </c>
      <c r="D652" s="5" t="s">
        <v>431</v>
      </c>
      <c r="E652" s="5" t="s">
        <v>1</v>
      </c>
      <c r="F652" s="5" t="s">
        <v>1</v>
      </c>
      <c r="G652" s="5"/>
      <c r="H652" s="5" t="s">
        <v>1</v>
      </c>
      <c r="I652" s="38" t="s">
        <v>1</v>
      </c>
      <c r="J652" s="39">
        <f>J653</f>
        <v>870699.6</v>
      </c>
      <c r="K652" s="13"/>
      <c r="L652" s="27">
        <f>L653</f>
        <v>870699.6</v>
      </c>
      <c r="M652" s="27">
        <f t="shared" ref="M652:N654" si="162">M653</f>
        <v>-5199.6000000000004</v>
      </c>
      <c r="N652" s="27">
        <f t="shared" si="162"/>
        <v>865500</v>
      </c>
    </row>
    <row r="653" spans="1:14" ht="38.25">
      <c r="A653" s="40" t="s">
        <v>432</v>
      </c>
      <c r="B653" s="5" t="s">
        <v>99</v>
      </c>
      <c r="C653" s="5" t="s">
        <v>386</v>
      </c>
      <c r="D653" s="5" t="s">
        <v>431</v>
      </c>
      <c r="E653" s="5" t="s">
        <v>402</v>
      </c>
      <c r="F653" s="5" t="s">
        <v>1</v>
      </c>
      <c r="G653" s="5"/>
      <c r="H653" s="5" t="s">
        <v>1</v>
      </c>
      <c r="I653" s="38" t="s">
        <v>1</v>
      </c>
      <c r="J653" s="39">
        <f>J654</f>
        <v>870699.6</v>
      </c>
      <c r="K653" s="13"/>
      <c r="L653" s="27">
        <f>L654</f>
        <v>870699.6</v>
      </c>
      <c r="M653" s="27">
        <f t="shared" si="162"/>
        <v>-5199.6000000000004</v>
      </c>
      <c r="N653" s="27">
        <f t="shared" si="162"/>
        <v>865500</v>
      </c>
    </row>
    <row r="654" spans="1:14" ht="25.5">
      <c r="A654" s="40" t="s">
        <v>401</v>
      </c>
      <c r="B654" s="5" t="s">
        <v>99</v>
      </c>
      <c r="C654" s="5" t="s">
        <v>386</v>
      </c>
      <c r="D654" s="5" t="s">
        <v>431</v>
      </c>
      <c r="E654" s="5" t="s">
        <v>404</v>
      </c>
      <c r="F654" s="5" t="s">
        <v>1</v>
      </c>
      <c r="G654" s="5"/>
      <c r="H654" s="5" t="s">
        <v>1</v>
      </c>
      <c r="I654" s="38" t="s">
        <v>1</v>
      </c>
      <c r="J654" s="39">
        <f>J655</f>
        <v>870699.6</v>
      </c>
      <c r="K654" s="13"/>
      <c r="L654" s="27">
        <f>L655</f>
        <v>870699.6</v>
      </c>
      <c r="M654" s="27">
        <f t="shared" si="162"/>
        <v>-5199.6000000000004</v>
      </c>
      <c r="N654" s="27">
        <f t="shared" si="162"/>
        <v>865500</v>
      </c>
    </row>
    <row r="655" spans="1:14" ht="40.5">
      <c r="A655" s="41" t="s">
        <v>433</v>
      </c>
      <c r="B655" s="42" t="s">
        <v>99</v>
      </c>
      <c r="C655" s="42" t="s">
        <v>386</v>
      </c>
      <c r="D655" s="42" t="s">
        <v>431</v>
      </c>
      <c r="E655" s="42" t="s">
        <v>404</v>
      </c>
      <c r="F655" s="42" t="s">
        <v>1</v>
      </c>
      <c r="G655" s="42"/>
      <c r="H655" s="42" t="s">
        <v>1</v>
      </c>
      <c r="I655" s="43" t="s">
        <v>1</v>
      </c>
      <c r="J655" s="44">
        <f>J656+J670</f>
        <v>870699.6</v>
      </c>
      <c r="K655" s="13"/>
      <c r="L655" s="109">
        <f>L656+L670</f>
        <v>870699.6</v>
      </c>
      <c r="M655" s="109">
        <f t="shared" ref="M655:N655" si="163">M656+M670</f>
        <v>-5199.6000000000004</v>
      </c>
      <c r="N655" s="109">
        <f t="shared" si="163"/>
        <v>865500</v>
      </c>
    </row>
    <row r="656" spans="1:14" ht="25.5">
      <c r="A656" s="40" t="s">
        <v>129</v>
      </c>
      <c r="B656" s="5" t="s">
        <v>99</v>
      </c>
      <c r="C656" s="5" t="s">
        <v>386</v>
      </c>
      <c r="D656" s="5" t="s">
        <v>431</v>
      </c>
      <c r="E656" s="5" t="s">
        <v>404</v>
      </c>
      <c r="F656" s="5" t="s">
        <v>130</v>
      </c>
      <c r="G656" s="5"/>
      <c r="H656" s="5" t="s">
        <v>1</v>
      </c>
      <c r="I656" s="38" t="s">
        <v>1</v>
      </c>
      <c r="J656" s="39">
        <f>J657</f>
        <v>44499.6</v>
      </c>
      <c r="K656" s="13"/>
      <c r="L656" s="27">
        <f>L657</f>
        <v>44499.6</v>
      </c>
      <c r="M656" s="27">
        <f t="shared" ref="M656:N657" si="164">M657</f>
        <v>-5199.6000000000004</v>
      </c>
      <c r="N656" s="27">
        <f t="shared" si="164"/>
        <v>39300</v>
      </c>
    </row>
    <row r="657" spans="1:14" ht="38.25" hidden="1">
      <c r="A657" s="40" t="s">
        <v>131</v>
      </c>
      <c r="B657" s="5" t="s">
        <v>99</v>
      </c>
      <c r="C657" s="5" t="s">
        <v>386</v>
      </c>
      <c r="D657" s="5" t="s">
        <v>431</v>
      </c>
      <c r="E657" s="5" t="s">
        <v>404</v>
      </c>
      <c r="F657" s="5" t="s">
        <v>132</v>
      </c>
      <c r="G657" s="5"/>
      <c r="H657" s="5" t="s">
        <v>1</v>
      </c>
      <c r="I657" s="38" t="s">
        <v>1</v>
      </c>
      <c r="J657" s="39">
        <f>J658</f>
        <v>44499.6</v>
      </c>
      <c r="K657" s="13"/>
      <c r="L657" s="27">
        <f>L658</f>
        <v>44499.6</v>
      </c>
      <c r="M657" s="27">
        <f t="shared" si="164"/>
        <v>-5199.6000000000004</v>
      </c>
      <c r="N657" s="27">
        <f t="shared" si="164"/>
        <v>39300</v>
      </c>
    </row>
    <row r="658" spans="1:14" ht="38.25" hidden="1">
      <c r="A658" s="6" t="s">
        <v>133</v>
      </c>
      <c r="B658" s="5" t="s">
        <v>99</v>
      </c>
      <c r="C658" s="5" t="s">
        <v>386</v>
      </c>
      <c r="D658" s="5" t="s">
        <v>431</v>
      </c>
      <c r="E658" s="5" t="s">
        <v>404</v>
      </c>
      <c r="F658" s="5" t="s">
        <v>134</v>
      </c>
      <c r="G658" s="5"/>
      <c r="H658" s="5" t="s">
        <v>1</v>
      </c>
      <c r="I658" s="38" t="s">
        <v>1</v>
      </c>
      <c r="J658" s="39">
        <f>J659+J661+J666</f>
        <v>44499.6</v>
      </c>
      <c r="K658" s="13"/>
      <c r="L658" s="27">
        <f>L659+L666</f>
        <v>44499.6</v>
      </c>
      <c r="M658" s="27">
        <f t="shared" ref="M658:N658" si="165">M659+M666</f>
        <v>-5199.6000000000004</v>
      </c>
      <c r="N658" s="27">
        <f t="shared" si="165"/>
        <v>39300</v>
      </c>
    </row>
    <row r="659" spans="1:14" hidden="1">
      <c r="A659" s="17" t="s">
        <v>235</v>
      </c>
      <c r="B659" s="16" t="s">
        <v>99</v>
      </c>
      <c r="C659" s="16" t="s">
        <v>386</v>
      </c>
      <c r="D659" s="16" t="s">
        <v>431</v>
      </c>
      <c r="E659" s="61" t="s">
        <v>404</v>
      </c>
      <c r="F659" s="16" t="s">
        <v>134</v>
      </c>
      <c r="G659" s="16"/>
      <c r="H659" s="16" t="s">
        <v>354</v>
      </c>
      <c r="I659" s="19" t="s">
        <v>1</v>
      </c>
      <c r="J659" s="12">
        <f>J660</f>
        <v>37800</v>
      </c>
      <c r="K659" s="13"/>
      <c r="L659" s="13">
        <f t="shared" si="158"/>
        <v>37800</v>
      </c>
      <c r="M659" s="13"/>
      <c r="N659" s="13">
        <f t="shared" si="161"/>
        <v>37800</v>
      </c>
    </row>
    <row r="660" spans="1:14" ht="25.5" hidden="1">
      <c r="A660" s="17" t="s">
        <v>236</v>
      </c>
      <c r="B660" s="16" t="s">
        <v>99</v>
      </c>
      <c r="C660" s="16" t="s">
        <v>386</v>
      </c>
      <c r="D660" s="16" t="s">
        <v>431</v>
      </c>
      <c r="E660" s="61" t="s">
        <v>404</v>
      </c>
      <c r="F660" s="16" t="s">
        <v>134</v>
      </c>
      <c r="G660" s="16"/>
      <c r="H660" s="16" t="s">
        <v>354</v>
      </c>
      <c r="I660" s="19" t="s">
        <v>355</v>
      </c>
      <c r="J660" s="12">
        <v>37800</v>
      </c>
      <c r="K660" s="13"/>
      <c r="L660" s="13">
        <f t="shared" si="158"/>
        <v>37800</v>
      </c>
      <c r="M660" s="13"/>
      <c r="N660" s="13">
        <f t="shared" si="161"/>
        <v>37800</v>
      </c>
    </row>
    <row r="661" spans="1:14" hidden="1">
      <c r="A661" s="17" t="s">
        <v>144</v>
      </c>
      <c r="B661" s="16" t="s">
        <v>99</v>
      </c>
      <c r="C661" s="16" t="s">
        <v>386</v>
      </c>
      <c r="D661" s="16" t="s">
        <v>431</v>
      </c>
      <c r="E661" s="61" t="s">
        <v>404</v>
      </c>
      <c r="F661" s="16" t="s">
        <v>134</v>
      </c>
      <c r="G661" s="16"/>
      <c r="H661" s="16">
        <v>290</v>
      </c>
      <c r="I661" s="19"/>
      <c r="J661" s="12">
        <f>J662</f>
        <v>0</v>
      </c>
      <c r="K661" s="13"/>
      <c r="L661" s="13">
        <f t="shared" si="158"/>
        <v>0</v>
      </c>
      <c r="M661" s="13"/>
      <c r="N661" s="13">
        <f t="shared" si="161"/>
        <v>0</v>
      </c>
    </row>
    <row r="662" spans="1:14" ht="25.5" hidden="1">
      <c r="A662" s="17" t="s">
        <v>146</v>
      </c>
      <c r="B662" s="16" t="s">
        <v>99</v>
      </c>
      <c r="C662" s="16" t="s">
        <v>386</v>
      </c>
      <c r="D662" s="16" t="s">
        <v>431</v>
      </c>
      <c r="E662" s="61" t="s">
        <v>404</v>
      </c>
      <c r="F662" s="16" t="s">
        <v>134</v>
      </c>
      <c r="G662" s="16"/>
      <c r="H662" s="16">
        <v>296</v>
      </c>
      <c r="I662" s="19" t="s">
        <v>434</v>
      </c>
      <c r="J662" s="12">
        <f>J663</f>
        <v>0</v>
      </c>
      <c r="K662" s="13"/>
      <c r="L662" s="13">
        <f t="shared" si="158"/>
        <v>0</v>
      </c>
      <c r="M662" s="13"/>
      <c r="N662" s="13">
        <f t="shared" si="161"/>
        <v>0</v>
      </c>
    </row>
    <row r="663" spans="1:14" ht="25.5" hidden="1">
      <c r="A663" s="50" t="s">
        <v>435</v>
      </c>
      <c r="B663" s="51"/>
      <c r="C663" s="51"/>
      <c r="D663" s="51"/>
      <c r="E663" s="62"/>
      <c r="F663" s="51"/>
      <c r="G663" s="51"/>
      <c r="H663" s="51"/>
      <c r="I663" s="52"/>
      <c r="J663" s="53"/>
      <c r="K663" s="13"/>
      <c r="L663" s="13">
        <f t="shared" si="158"/>
        <v>0</v>
      </c>
      <c r="M663" s="13"/>
      <c r="N663" s="13">
        <f t="shared" si="161"/>
        <v>0</v>
      </c>
    </row>
    <row r="664" spans="1:14" hidden="1">
      <c r="A664" s="50" t="s">
        <v>714</v>
      </c>
      <c r="B664" s="51"/>
      <c r="C664" s="51"/>
      <c r="D664" s="51"/>
      <c r="E664" s="62"/>
      <c r="F664" s="51"/>
      <c r="G664" s="51"/>
      <c r="H664" s="51"/>
      <c r="I664" s="52"/>
      <c r="J664" s="53"/>
      <c r="K664" s="13"/>
      <c r="L664" s="13"/>
      <c r="M664" s="13"/>
      <c r="N664" s="13"/>
    </row>
    <row r="665" spans="1:14" hidden="1">
      <c r="A665" s="50" t="s">
        <v>715</v>
      </c>
      <c r="B665" s="51"/>
      <c r="C665" s="51"/>
      <c r="D665" s="51"/>
      <c r="E665" s="62"/>
      <c r="F665" s="51"/>
      <c r="G665" s="51"/>
      <c r="H665" s="51"/>
      <c r="I665" s="52"/>
      <c r="J665" s="53"/>
      <c r="K665" s="13"/>
      <c r="L665" s="13"/>
      <c r="M665" s="13"/>
      <c r="N665" s="13"/>
    </row>
    <row r="666" spans="1:14" ht="15.95" hidden="1" customHeight="1">
      <c r="A666" s="17" t="s">
        <v>325</v>
      </c>
      <c r="B666" s="16" t="s">
        <v>99</v>
      </c>
      <c r="C666" s="16" t="s">
        <v>386</v>
      </c>
      <c r="D666" s="16" t="s">
        <v>431</v>
      </c>
      <c r="E666" s="61" t="s">
        <v>404</v>
      </c>
      <c r="F666" s="16" t="s">
        <v>134</v>
      </c>
      <c r="G666" s="16"/>
      <c r="H666" s="16" t="s">
        <v>199</v>
      </c>
      <c r="I666" s="19" t="s">
        <v>1</v>
      </c>
      <c r="J666" s="12">
        <f>J667</f>
        <v>6699.6</v>
      </c>
      <c r="K666" s="13"/>
      <c r="L666" s="13">
        <f>L667</f>
        <v>6699.6</v>
      </c>
      <c r="M666" s="13">
        <f t="shared" ref="M666:N666" si="166">M667</f>
        <v>-5199.6000000000004</v>
      </c>
      <c r="N666" s="13">
        <f t="shared" si="166"/>
        <v>1500</v>
      </c>
    </row>
    <row r="667" spans="1:14" ht="25.5" hidden="1">
      <c r="A667" s="17" t="s">
        <v>173</v>
      </c>
      <c r="B667" s="16" t="s">
        <v>99</v>
      </c>
      <c r="C667" s="16" t="s">
        <v>386</v>
      </c>
      <c r="D667" s="16" t="s">
        <v>431</v>
      </c>
      <c r="E667" s="61" t="s">
        <v>404</v>
      </c>
      <c r="F667" s="16" t="s">
        <v>134</v>
      </c>
      <c r="G667" s="16"/>
      <c r="H667" s="16">
        <v>346</v>
      </c>
      <c r="I667" s="19" t="s">
        <v>174</v>
      </c>
      <c r="J667" s="12">
        <v>6699.6</v>
      </c>
      <c r="K667" s="13"/>
      <c r="L667" s="13">
        <f>SUM(L668:L669)</f>
        <v>6699.6</v>
      </c>
      <c r="M667" s="13">
        <f t="shared" ref="M667:N667" si="167">SUM(M668:M669)</f>
        <v>-5199.6000000000004</v>
      </c>
      <c r="N667" s="13">
        <f t="shared" si="167"/>
        <v>1500</v>
      </c>
    </row>
    <row r="668" spans="1:14" ht="25.5" hidden="1">
      <c r="A668" s="50" t="s">
        <v>716</v>
      </c>
      <c r="B668" s="16"/>
      <c r="C668" s="16"/>
      <c r="D668" s="16"/>
      <c r="E668" s="61"/>
      <c r="F668" s="16"/>
      <c r="G668" s="16"/>
      <c r="H668" s="16"/>
      <c r="I668" s="19"/>
      <c r="J668" s="12"/>
      <c r="K668" s="13"/>
      <c r="L668" s="53">
        <v>1500</v>
      </c>
      <c r="M668" s="13"/>
      <c r="N668" s="53">
        <f>L668+M668</f>
        <v>1500</v>
      </c>
    </row>
    <row r="669" spans="1:14" hidden="1">
      <c r="A669" s="50" t="s">
        <v>644</v>
      </c>
      <c r="B669" s="16"/>
      <c r="C669" s="16"/>
      <c r="D669" s="16"/>
      <c r="E669" s="61"/>
      <c r="F669" s="16"/>
      <c r="G669" s="16"/>
      <c r="H669" s="16"/>
      <c r="I669" s="19"/>
      <c r="J669" s="12"/>
      <c r="K669" s="13"/>
      <c r="L669" s="53">
        <v>5199.6000000000004</v>
      </c>
      <c r="M669" s="13">
        <v>-5199.6000000000004</v>
      </c>
      <c r="N669" s="53">
        <f>L669+M669</f>
        <v>0</v>
      </c>
    </row>
    <row r="670" spans="1:14" ht="25.5">
      <c r="A670" s="40" t="s">
        <v>140</v>
      </c>
      <c r="B670" s="5" t="s">
        <v>99</v>
      </c>
      <c r="C670" s="5" t="s">
        <v>386</v>
      </c>
      <c r="D670" s="5" t="s">
        <v>431</v>
      </c>
      <c r="E670" s="5" t="s">
        <v>404</v>
      </c>
      <c r="F670" s="5" t="s">
        <v>141</v>
      </c>
      <c r="G670" s="5"/>
      <c r="H670" s="5" t="s">
        <v>1</v>
      </c>
      <c r="I670" s="38" t="s">
        <v>1</v>
      </c>
      <c r="J670" s="39">
        <f>J671</f>
        <v>826200</v>
      </c>
      <c r="K670" s="13"/>
      <c r="L670" s="27">
        <f t="shared" si="158"/>
        <v>826200</v>
      </c>
      <c r="M670" s="13"/>
      <c r="N670" s="27">
        <f t="shared" si="161"/>
        <v>826200</v>
      </c>
    </row>
    <row r="671" spans="1:14" ht="38.25" hidden="1">
      <c r="A671" s="40" t="s">
        <v>424</v>
      </c>
      <c r="B671" s="5" t="s">
        <v>99</v>
      </c>
      <c r="C671" s="5" t="s">
        <v>386</v>
      </c>
      <c r="D671" s="5" t="s">
        <v>431</v>
      </c>
      <c r="E671" s="5" t="s">
        <v>404</v>
      </c>
      <c r="F671" s="5" t="s">
        <v>425</v>
      </c>
      <c r="G671" s="5"/>
      <c r="H671" s="5" t="s">
        <v>1</v>
      </c>
      <c r="I671" s="38" t="s">
        <v>1</v>
      </c>
      <c r="J671" s="39">
        <f>J672</f>
        <v>826200</v>
      </c>
      <c r="K671" s="13"/>
      <c r="L671" s="27">
        <f t="shared" si="158"/>
        <v>826200</v>
      </c>
      <c r="M671" s="13"/>
      <c r="N671" s="27">
        <f t="shared" si="161"/>
        <v>826200</v>
      </c>
    </row>
    <row r="672" spans="1:14" ht="38.25" hidden="1">
      <c r="A672" s="6" t="s">
        <v>436</v>
      </c>
      <c r="B672" s="5" t="s">
        <v>99</v>
      </c>
      <c r="C672" s="5" t="s">
        <v>386</v>
      </c>
      <c r="D672" s="5" t="s">
        <v>431</v>
      </c>
      <c r="E672" s="5" t="s">
        <v>404</v>
      </c>
      <c r="F672" s="5">
        <v>321</v>
      </c>
      <c r="G672" s="5"/>
      <c r="H672" s="5" t="s">
        <v>1</v>
      </c>
      <c r="I672" s="38" t="s">
        <v>1</v>
      </c>
      <c r="J672" s="39">
        <f>J673</f>
        <v>826200</v>
      </c>
      <c r="K672" s="13"/>
      <c r="L672" s="27">
        <f t="shared" si="158"/>
        <v>826200</v>
      </c>
      <c r="M672" s="13"/>
      <c r="N672" s="27">
        <f t="shared" si="161"/>
        <v>826200</v>
      </c>
    </row>
    <row r="673" spans="1:14" hidden="1">
      <c r="A673" s="21" t="s">
        <v>406</v>
      </c>
      <c r="B673" s="5" t="s">
        <v>99</v>
      </c>
      <c r="C673" s="5" t="s">
        <v>386</v>
      </c>
      <c r="D673" s="5" t="s">
        <v>431</v>
      </c>
      <c r="E673" s="5" t="s">
        <v>404</v>
      </c>
      <c r="F673" s="61">
        <v>321</v>
      </c>
      <c r="G673" s="61"/>
      <c r="H673" s="16" t="s">
        <v>407</v>
      </c>
      <c r="I673" s="19" t="s">
        <v>1</v>
      </c>
      <c r="J673" s="12">
        <f>J674</f>
        <v>826200</v>
      </c>
      <c r="K673" s="13"/>
      <c r="L673" s="13">
        <f t="shared" si="158"/>
        <v>826200</v>
      </c>
      <c r="M673" s="13"/>
      <c r="N673" s="13">
        <f t="shared" si="161"/>
        <v>826200</v>
      </c>
    </row>
    <row r="674" spans="1:14" hidden="1">
      <c r="A674" s="11" t="s">
        <v>437</v>
      </c>
      <c r="B674" s="180" t="s">
        <v>99</v>
      </c>
      <c r="C674" s="16" t="s">
        <v>386</v>
      </c>
      <c r="D674" s="16" t="s">
        <v>431</v>
      </c>
      <c r="E674" s="61" t="s">
        <v>404</v>
      </c>
      <c r="F674" s="16">
        <v>321</v>
      </c>
      <c r="G674" s="16"/>
      <c r="H674" s="16" t="s">
        <v>407</v>
      </c>
      <c r="I674" s="19" t="s">
        <v>408</v>
      </c>
      <c r="J674" s="12">
        <v>826200</v>
      </c>
      <c r="K674" s="13"/>
      <c r="L674" s="13">
        <f t="shared" si="158"/>
        <v>826200</v>
      </c>
      <c r="M674" s="13"/>
      <c r="N674" s="13">
        <f t="shared" si="161"/>
        <v>826200</v>
      </c>
    </row>
    <row r="675" spans="1:14" hidden="1">
      <c r="A675" s="173" t="s">
        <v>717</v>
      </c>
      <c r="B675" s="180"/>
      <c r="C675" s="16"/>
      <c r="D675" s="16"/>
      <c r="E675" s="61"/>
      <c r="F675" s="16"/>
      <c r="G675" s="16"/>
      <c r="H675" s="16"/>
      <c r="I675" s="19"/>
      <c r="J675" s="12"/>
      <c r="K675" s="13"/>
      <c r="L675" s="53">
        <v>65000</v>
      </c>
      <c r="M675" s="13"/>
      <c r="N675" s="53">
        <v>65000</v>
      </c>
    </row>
    <row r="676" spans="1:14" hidden="1">
      <c r="A676" s="173" t="s">
        <v>718</v>
      </c>
      <c r="B676" s="180"/>
      <c r="C676" s="16"/>
      <c r="D676" s="16"/>
      <c r="E676" s="61"/>
      <c r="F676" s="16"/>
      <c r="G676" s="16"/>
      <c r="H676" s="16"/>
      <c r="I676" s="19"/>
      <c r="J676" s="12"/>
      <c r="K676" s="13"/>
      <c r="L676" s="53">
        <v>646000</v>
      </c>
      <c r="M676" s="13"/>
      <c r="N676" s="53">
        <v>646000</v>
      </c>
    </row>
    <row r="677" spans="1:14" hidden="1">
      <c r="A677" s="173" t="s">
        <v>719</v>
      </c>
      <c r="B677" s="180"/>
      <c r="C677" s="16"/>
      <c r="D677" s="16"/>
      <c r="E677" s="61"/>
      <c r="F677" s="16"/>
      <c r="G677" s="16"/>
      <c r="H677" s="16"/>
      <c r="I677" s="19"/>
      <c r="J677" s="12"/>
      <c r="K677" s="13"/>
      <c r="L677" s="53">
        <v>15200</v>
      </c>
      <c r="M677" s="13"/>
      <c r="N677" s="53">
        <v>15200</v>
      </c>
    </row>
    <row r="678" spans="1:14" hidden="1">
      <c r="A678" s="173" t="s">
        <v>720</v>
      </c>
      <c r="B678" s="180"/>
      <c r="C678" s="16"/>
      <c r="D678" s="16"/>
      <c r="E678" s="61"/>
      <c r="F678" s="16"/>
      <c r="G678" s="16"/>
      <c r="H678" s="16"/>
      <c r="I678" s="19"/>
      <c r="J678" s="12"/>
      <c r="K678" s="13"/>
      <c r="L678" s="53">
        <v>100000</v>
      </c>
      <c r="M678" s="13"/>
      <c r="N678" s="53">
        <v>100000</v>
      </c>
    </row>
    <row r="679" spans="1:14">
      <c r="A679" s="101" t="s">
        <v>438</v>
      </c>
      <c r="B679" s="37" t="s">
        <v>99</v>
      </c>
      <c r="C679" s="5" t="s">
        <v>439</v>
      </c>
      <c r="D679" s="5" t="s">
        <v>1</v>
      </c>
      <c r="E679" s="5" t="s">
        <v>1</v>
      </c>
      <c r="F679" s="5" t="s">
        <v>1</v>
      </c>
      <c r="G679" s="5"/>
      <c r="H679" s="5" t="s">
        <v>1</v>
      </c>
      <c r="I679" s="38" t="s">
        <v>1</v>
      </c>
      <c r="J679" s="39">
        <f>J680</f>
        <v>2812408.33</v>
      </c>
      <c r="K679" s="39">
        <f t="shared" ref="K679:N682" si="168">K680</f>
        <v>186300</v>
      </c>
      <c r="L679" s="39">
        <f t="shared" si="168"/>
        <v>2998708.33</v>
      </c>
      <c r="M679" s="39">
        <f t="shared" si="168"/>
        <v>-135270</v>
      </c>
      <c r="N679" s="39">
        <f t="shared" si="168"/>
        <v>2863438.33</v>
      </c>
    </row>
    <row r="680" spans="1:14" ht="25.5">
      <c r="A680" s="36" t="s">
        <v>440</v>
      </c>
      <c r="B680" s="37" t="s">
        <v>99</v>
      </c>
      <c r="C680" s="5" t="s">
        <v>439</v>
      </c>
      <c r="D680" s="5" t="s">
        <v>279</v>
      </c>
      <c r="E680" s="5" t="s">
        <v>1</v>
      </c>
      <c r="F680" s="5" t="s">
        <v>1</v>
      </c>
      <c r="G680" s="5"/>
      <c r="H680" s="5" t="s">
        <v>1</v>
      </c>
      <c r="I680" s="38" t="s">
        <v>1</v>
      </c>
      <c r="J680" s="39">
        <f>J681</f>
        <v>2812408.33</v>
      </c>
      <c r="K680" s="39">
        <f t="shared" si="168"/>
        <v>186300</v>
      </c>
      <c r="L680" s="39">
        <f t="shared" si="168"/>
        <v>2998708.33</v>
      </c>
      <c r="M680" s="39">
        <f t="shared" si="168"/>
        <v>-135270</v>
      </c>
      <c r="N680" s="39">
        <f t="shared" si="168"/>
        <v>2863438.33</v>
      </c>
    </row>
    <row r="681" spans="1:14" ht="38.25">
      <c r="A681" s="40" t="s">
        <v>441</v>
      </c>
      <c r="B681" s="5" t="s">
        <v>99</v>
      </c>
      <c r="C681" s="5" t="s">
        <v>439</v>
      </c>
      <c r="D681" s="5" t="s">
        <v>279</v>
      </c>
      <c r="E681" s="5" t="s">
        <v>442</v>
      </c>
      <c r="F681" s="5" t="s">
        <v>1</v>
      </c>
      <c r="G681" s="5"/>
      <c r="H681" s="5" t="s">
        <v>1</v>
      </c>
      <c r="I681" s="38" t="s">
        <v>1</v>
      </c>
      <c r="J681" s="39">
        <f>J682</f>
        <v>2812408.33</v>
      </c>
      <c r="K681" s="39">
        <f t="shared" si="168"/>
        <v>186300</v>
      </c>
      <c r="L681" s="39">
        <f t="shared" si="168"/>
        <v>2998708.33</v>
      </c>
      <c r="M681" s="39">
        <f t="shared" si="168"/>
        <v>-135270</v>
      </c>
      <c r="N681" s="39">
        <f t="shared" si="168"/>
        <v>2863438.33</v>
      </c>
    </row>
    <row r="682" spans="1:14">
      <c r="A682" s="40" t="s">
        <v>443</v>
      </c>
      <c r="B682" s="5" t="s">
        <v>99</v>
      </c>
      <c r="C682" s="5" t="s">
        <v>439</v>
      </c>
      <c r="D682" s="5" t="s">
        <v>279</v>
      </c>
      <c r="E682" s="5" t="s">
        <v>444</v>
      </c>
      <c r="F682" s="5" t="s">
        <v>1</v>
      </c>
      <c r="G682" s="5"/>
      <c r="H682" s="5" t="s">
        <v>1</v>
      </c>
      <c r="I682" s="38" t="s">
        <v>1</v>
      </c>
      <c r="J682" s="39">
        <f>J683</f>
        <v>2812408.33</v>
      </c>
      <c r="K682" s="39">
        <f t="shared" si="168"/>
        <v>186300</v>
      </c>
      <c r="L682" s="39">
        <f t="shared" si="168"/>
        <v>2998708.33</v>
      </c>
      <c r="M682" s="39">
        <f t="shared" si="168"/>
        <v>-135270</v>
      </c>
      <c r="N682" s="39">
        <f t="shared" si="168"/>
        <v>2863438.33</v>
      </c>
    </row>
    <row r="683" spans="1:14" ht="40.5">
      <c r="A683" s="41" t="s">
        <v>445</v>
      </c>
      <c r="B683" s="42" t="s">
        <v>99</v>
      </c>
      <c r="C683" s="42" t="s">
        <v>439</v>
      </c>
      <c r="D683" s="42" t="s">
        <v>279</v>
      </c>
      <c r="E683" s="42" t="s">
        <v>446</v>
      </c>
      <c r="F683" s="42" t="s">
        <v>1</v>
      </c>
      <c r="G683" s="42"/>
      <c r="H683" s="42" t="s">
        <v>1</v>
      </c>
      <c r="I683" s="43" t="s">
        <v>1</v>
      </c>
      <c r="J683" s="44">
        <f>J684+J689</f>
        <v>2812408.33</v>
      </c>
      <c r="K683" s="44">
        <f t="shared" ref="K683:N683" si="169">K684+K689</f>
        <v>186300</v>
      </c>
      <c r="L683" s="44">
        <f t="shared" si="169"/>
        <v>2998708.33</v>
      </c>
      <c r="M683" s="44">
        <f t="shared" si="169"/>
        <v>-135270</v>
      </c>
      <c r="N683" s="44">
        <f t="shared" si="169"/>
        <v>2863438.33</v>
      </c>
    </row>
    <row r="684" spans="1:14" ht="76.5">
      <c r="A684" s="40" t="s">
        <v>111</v>
      </c>
      <c r="B684" s="5" t="s">
        <v>99</v>
      </c>
      <c r="C684" s="5" t="s">
        <v>439</v>
      </c>
      <c r="D684" s="5" t="s">
        <v>279</v>
      </c>
      <c r="E684" s="5" t="s">
        <v>446</v>
      </c>
      <c r="F684" s="5" t="s">
        <v>112</v>
      </c>
      <c r="G684" s="5"/>
      <c r="H684" s="5" t="s">
        <v>1</v>
      </c>
      <c r="I684" s="38" t="s">
        <v>1</v>
      </c>
      <c r="J684" s="39">
        <f>J685</f>
        <v>1200000</v>
      </c>
      <c r="K684" s="13"/>
      <c r="L684" s="27">
        <f t="shared" si="158"/>
        <v>1200000</v>
      </c>
      <c r="M684" s="13"/>
      <c r="N684" s="27">
        <f t="shared" si="161"/>
        <v>1200000</v>
      </c>
    </row>
    <row r="685" spans="1:14" ht="25.5" hidden="1">
      <c r="A685" s="40" t="s">
        <v>113</v>
      </c>
      <c r="B685" s="5" t="s">
        <v>99</v>
      </c>
      <c r="C685" s="5" t="s">
        <v>439</v>
      </c>
      <c r="D685" s="5" t="s">
        <v>279</v>
      </c>
      <c r="E685" s="5" t="s">
        <v>446</v>
      </c>
      <c r="F685" s="5" t="s">
        <v>114</v>
      </c>
      <c r="G685" s="5"/>
      <c r="H685" s="5" t="s">
        <v>1</v>
      </c>
      <c r="I685" s="38" t="s">
        <v>1</v>
      </c>
      <c r="J685" s="39">
        <f>J686</f>
        <v>1200000</v>
      </c>
      <c r="K685" s="13"/>
      <c r="L685" s="27">
        <f t="shared" si="158"/>
        <v>1200000</v>
      </c>
      <c r="M685" s="13"/>
      <c r="N685" s="27">
        <f t="shared" si="161"/>
        <v>1200000</v>
      </c>
    </row>
    <row r="686" spans="1:14" ht="63.75" hidden="1">
      <c r="A686" s="6" t="s">
        <v>126</v>
      </c>
      <c r="B686" s="5" t="s">
        <v>99</v>
      </c>
      <c r="C686" s="5" t="s">
        <v>439</v>
      </c>
      <c r="D686" s="5" t="s">
        <v>279</v>
      </c>
      <c r="E686" s="5" t="s">
        <v>446</v>
      </c>
      <c r="F686" s="5" t="s">
        <v>127</v>
      </c>
      <c r="G686" s="5"/>
      <c r="H686" s="5" t="s">
        <v>1</v>
      </c>
      <c r="I686" s="38" t="s">
        <v>1</v>
      </c>
      <c r="J686" s="39">
        <f>J687</f>
        <v>1200000</v>
      </c>
      <c r="K686" s="13"/>
      <c r="L686" s="27">
        <f t="shared" si="158"/>
        <v>1200000</v>
      </c>
      <c r="M686" s="13"/>
      <c r="N686" s="27">
        <f t="shared" si="161"/>
        <v>1200000</v>
      </c>
    </row>
    <row r="687" spans="1:14" hidden="1">
      <c r="A687" s="17" t="s">
        <v>247</v>
      </c>
      <c r="B687" s="16" t="s">
        <v>99</v>
      </c>
      <c r="C687" s="16" t="s">
        <v>439</v>
      </c>
      <c r="D687" s="16" t="s">
        <v>279</v>
      </c>
      <c r="E687" s="61" t="s">
        <v>446</v>
      </c>
      <c r="F687" s="16" t="s">
        <v>127</v>
      </c>
      <c r="G687" s="16"/>
      <c r="H687" s="16">
        <v>226</v>
      </c>
      <c r="I687" s="19" t="s">
        <v>1</v>
      </c>
      <c r="J687" s="12">
        <f>J688</f>
        <v>1200000</v>
      </c>
      <c r="K687" s="13"/>
      <c r="L687" s="13">
        <f t="shared" si="158"/>
        <v>1200000</v>
      </c>
      <c r="M687" s="13"/>
      <c r="N687" s="13">
        <f t="shared" si="161"/>
        <v>1200000</v>
      </c>
    </row>
    <row r="688" spans="1:14" hidden="1">
      <c r="A688" s="17" t="s">
        <v>248</v>
      </c>
      <c r="B688" s="16" t="s">
        <v>99</v>
      </c>
      <c r="C688" s="16" t="s">
        <v>439</v>
      </c>
      <c r="D688" s="16" t="s">
        <v>279</v>
      </c>
      <c r="E688" s="61" t="s">
        <v>446</v>
      </c>
      <c r="F688" s="16" t="s">
        <v>127</v>
      </c>
      <c r="G688" s="16"/>
      <c r="H688" s="16">
        <v>226</v>
      </c>
      <c r="I688" s="19">
        <v>1140</v>
      </c>
      <c r="J688" s="12">
        <v>1200000</v>
      </c>
      <c r="K688" s="13"/>
      <c r="L688" s="13">
        <f t="shared" si="158"/>
        <v>1200000</v>
      </c>
      <c r="M688" s="13"/>
      <c r="N688" s="13">
        <f t="shared" si="161"/>
        <v>1200000</v>
      </c>
    </row>
    <row r="689" spans="1:14" ht="25.5">
      <c r="A689" s="40" t="s">
        <v>129</v>
      </c>
      <c r="B689" s="5" t="s">
        <v>99</v>
      </c>
      <c r="C689" s="5" t="s">
        <v>439</v>
      </c>
      <c r="D689" s="5" t="s">
        <v>279</v>
      </c>
      <c r="E689" s="5" t="s">
        <v>446</v>
      </c>
      <c r="F689" s="5" t="s">
        <v>130</v>
      </c>
      <c r="G689" s="5"/>
      <c r="H689" s="5" t="s">
        <v>1</v>
      </c>
      <c r="I689" s="38" t="s">
        <v>1</v>
      </c>
      <c r="J689" s="39">
        <f>J690</f>
        <v>1612408.33</v>
      </c>
      <c r="K689" s="39">
        <f t="shared" ref="K689:N690" si="170">K690</f>
        <v>186300</v>
      </c>
      <c r="L689" s="39">
        <f t="shared" si="170"/>
        <v>1798708.33</v>
      </c>
      <c r="M689" s="39">
        <f t="shared" si="170"/>
        <v>-135270</v>
      </c>
      <c r="N689" s="39">
        <f t="shared" si="170"/>
        <v>1663438.33</v>
      </c>
    </row>
    <row r="690" spans="1:14" ht="38.25" hidden="1">
      <c r="A690" s="40" t="s">
        <v>131</v>
      </c>
      <c r="B690" s="5" t="s">
        <v>99</v>
      </c>
      <c r="C690" s="5" t="s">
        <v>439</v>
      </c>
      <c r="D690" s="5" t="s">
        <v>279</v>
      </c>
      <c r="E690" s="5" t="s">
        <v>446</v>
      </c>
      <c r="F690" s="5" t="s">
        <v>132</v>
      </c>
      <c r="G690" s="5"/>
      <c r="H690" s="5" t="s">
        <v>1</v>
      </c>
      <c r="I690" s="38" t="s">
        <v>1</v>
      </c>
      <c r="J690" s="39">
        <f>J691</f>
        <v>1612408.33</v>
      </c>
      <c r="K690" s="39">
        <f t="shared" si="170"/>
        <v>186300</v>
      </c>
      <c r="L690" s="39">
        <f t="shared" si="170"/>
        <v>1798708.33</v>
      </c>
      <c r="M690" s="39">
        <f t="shared" si="170"/>
        <v>-135270</v>
      </c>
      <c r="N690" s="39">
        <f t="shared" si="170"/>
        <v>1663438.33</v>
      </c>
    </row>
    <row r="691" spans="1:14" ht="38.25" hidden="1">
      <c r="A691" s="6" t="s">
        <v>133</v>
      </c>
      <c r="B691" s="5" t="s">
        <v>99</v>
      </c>
      <c r="C691" s="5" t="s">
        <v>439</v>
      </c>
      <c r="D691" s="5" t="s">
        <v>279</v>
      </c>
      <c r="E691" s="5" t="s">
        <v>446</v>
      </c>
      <c r="F691" s="5" t="s">
        <v>134</v>
      </c>
      <c r="G691" s="5"/>
      <c r="H691" s="5" t="s">
        <v>1</v>
      </c>
      <c r="I691" s="38" t="s">
        <v>1</v>
      </c>
      <c r="J691" s="39">
        <f>J692+J698+J696</f>
        <v>1612408.33</v>
      </c>
      <c r="K691" s="39">
        <f>K692+K698+K696</f>
        <v>186300</v>
      </c>
      <c r="L691" s="39">
        <f>L692+L698+L696</f>
        <v>1798708.33</v>
      </c>
      <c r="M691" s="39">
        <f t="shared" ref="M691:N691" si="171">M692+M698+M696</f>
        <v>-135270</v>
      </c>
      <c r="N691" s="39">
        <f t="shared" si="171"/>
        <v>1663438.33</v>
      </c>
    </row>
    <row r="692" spans="1:14" hidden="1">
      <c r="A692" s="17" t="s">
        <v>188</v>
      </c>
      <c r="B692" s="16" t="s">
        <v>99</v>
      </c>
      <c r="C692" s="16" t="s">
        <v>439</v>
      </c>
      <c r="D692" s="16" t="s">
        <v>279</v>
      </c>
      <c r="E692" s="61" t="s">
        <v>446</v>
      </c>
      <c r="F692" s="16" t="s">
        <v>134</v>
      </c>
      <c r="G692" s="16"/>
      <c r="H692" s="16" t="s">
        <v>135</v>
      </c>
      <c r="I692" s="19" t="s">
        <v>1</v>
      </c>
      <c r="J692" s="12">
        <f>J693</f>
        <v>510000</v>
      </c>
      <c r="K692" s="12">
        <f t="shared" ref="K692:L692" si="172">K693</f>
        <v>20000</v>
      </c>
      <c r="L692" s="12">
        <f t="shared" si="172"/>
        <v>530000</v>
      </c>
      <c r="M692" s="13"/>
      <c r="N692" s="13">
        <f t="shared" si="161"/>
        <v>530000</v>
      </c>
    </row>
    <row r="693" spans="1:14" hidden="1">
      <c r="A693" s="17" t="s">
        <v>282</v>
      </c>
      <c r="B693" s="16" t="s">
        <v>99</v>
      </c>
      <c r="C693" s="16" t="s">
        <v>439</v>
      </c>
      <c r="D693" s="16" t="s">
        <v>279</v>
      </c>
      <c r="E693" s="61" t="s">
        <v>446</v>
      </c>
      <c r="F693" s="16" t="s">
        <v>134</v>
      </c>
      <c r="G693" s="16"/>
      <c r="H693" s="16" t="s">
        <v>135</v>
      </c>
      <c r="I693" s="19" t="s">
        <v>196</v>
      </c>
      <c r="J693" s="12">
        <v>510000</v>
      </c>
      <c r="K693" s="13">
        <v>20000</v>
      </c>
      <c r="L693" s="13">
        <f t="shared" si="158"/>
        <v>530000</v>
      </c>
      <c r="M693" s="13"/>
      <c r="N693" s="13">
        <f t="shared" si="161"/>
        <v>530000</v>
      </c>
    </row>
    <row r="694" spans="1:14" hidden="1">
      <c r="A694" s="50" t="s">
        <v>706</v>
      </c>
      <c r="B694" s="16"/>
      <c r="C694" s="16"/>
      <c r="D694" s="16"/>
      <c r="E694" s="61"/>
      <c r="F694" s="16"/>
      <c r="G694" s="16"/>
      <c r="H694" s="16"/>
      <c r="I694" s="19"/>
      <c r="J694" s="12"/>
      <c r="K694" s="13"/>
      <c r="L694" s="53">
        <v>510000</v>
      </c>
      <c r="M694" s="13"/>
      <c r="N694" s="53">
        <v>510000</v>
      </c>
    </row>
    <row r="695" spans="1:14" ht="25.5" hidden="1">
      <c r="A695" s="50" t="s">
        <v>721</v>
      </c>
      <c r="B695" s="16"/>
      <c r="C695" s="16"/>
      <c r="D695" s="16"/>
      <c r="E695" s="61"/>
      <c r="F695" s="16"/>
      <c r="G695" s="16"/>
      <c r="H695" s="16"/>
      <c r="I695" s="19"/>
      <c r="J695" s="12"/>
      <c r="K695" s="13"/>
      <c r="L695" s="53">
        <v>20000</v>
      </c>
      <c r="M695" s="13"/>
      <c r="N695" s="53">
        <v>20000</v>
      </c>
    </row>
    <row r="696" spans="1:14" hidden="1">
      <c r="A696" s="17" t="s">
        <v>350</v>
      </c>
      <c r="B696" s="16" t="s">
        <v>99</v>
      </c>
      <c r="C696" s="16" t="s">
        <v>439</v>
      </c>
      <c r="D696" s="16" t="s">
        <v>279</v>
      </c>
      <c r="E696" s="61" t="s">
        <v>446</v>
      </c>
      <c r="F696" s="16" t="s">
        <v>134</v>
      </c>
      <c r="G696" s="16"/>
      <c r="H696" s="16">
        <v>310</v>
      </c>
      <c r="I696" s="19"/>
      <c r="J696" s="12">
        <f>J697</f>
        <v>0</v>
      </c>
      <c r="K696" s="12">
        <f t="shared" ref="K696:L696" si="173">K697</f>
        <v>166300</v>
      </c>
      <c r="L696" s="12">
        <f t="shared" si="173"/>
        <v>166300</v>
      </c>
      <c r="M696" s="13"/>
      <c r="N696" s="13">
        <f t="shared" si="161"/>
        <v>166300</v>
      </c>
    </row>
    <row r="697" spans="1:14" hidden="1">
      <c r="A697" s="17" t="s">
        <v>290</v>
      </c>
      <c r="B697" s="16" t="s">
        <v>99</v>
      </c>
      <c r="C697" s="16" t="s">
        <v>439</v>
      </c>
      <c r="D697" s="16" t="s">
        <v>279</v>
      </c>
      <c r="E697" s="61" t="s">
        <v>446</v>
      </c>
      <c r="F697" s="16" t="s">
        <v>134</v>
      </c>
      <c r="G697" s="16"/>
      <c r="H697" s="16">
        <v>310</v>
      </c>
      <c r="I697" s="19">
        <v>1116</v>
      </c>
      <c r="J697" s="12"/>
      <c r="K697" s="13">
        <v>166300</v>
      </c>
      <c r="L697" s="13">
        <f>J697+K697</f>
        <v>166300</v>
      </c>
      <c r="M697" s="13"/>
      <c r="N697" s="13">
        <f t="shared" si="161"/>
        <v>166300</v>
      </c>
    </row>
    <row r="698" spans="1:14" hidden="1">
      <c r="A698" s="17" t="s">
        <v>137</v>
      </c>
      <c r="B698" s="16" t="s">
        <v>99</v>
      </c>
      <c r="C698" s="16" t="s">
        <v>439</v>
      </c>
      <c r="D698" s="16" t="s">
        <v>279</v>
      </c>
      <c r="E698" s="61" t="s">
        <v>446</v>
      </c>
      <c r="F698" s="16" t="s">
        <v>134</v>
      </c>
      <c r="G698" s="16"/>
      <c r="H698" s="16">
        <v>340</v>
      </c>
      <c r="I698" s="19" t="s">
        <v>1</v>
      </c>
      <c r="J698" s="12">
        <f>J699</f>
        <v>1102408.33</v>
      </c>
      <c r="K698" s="13"/>
      <c r="L698" s="13">
        <f>L699</f>
        <v>1102408.33</v>
      </c>
      <c r="M698" s="13">
        <f t="shared" ref="M698:N698" si="174">M699</f>
        <v>-135270</v>
      </c>
      <c r="N698" s="13">
        <f t="shared" si="174"/>
        <v>967138.33000000007</v>
      </c>
    </row>
    <row r="699" spans="1:14" ht="25.5" hidden="1">
      <c r="A699" s="17" t="s">
        <v>138</v>
      </c>
      <c r="B699" s="16" t="s">
        <v>99</v>
      </c>
      <c r="C699" s="16" t="s">
        <v>439</v>
      </c>
      <c r="D699" s="16" t="s">
        <v>279</v>
      </c>
      <c r="E699" s="61" t="s">
        <v>446</v>
      </c>
      <c r="F699" s="16" t="s">
        <v>134</v>
      </c>
      <c r="G699" s="16"/>
      <c r="H699" s="16">
        <v>349</v>
      </c>
      <c r="I699" s="19" t="s">
        <v>139</v>
      </c>
      <c r="J699" s="12">
        <v>1102408.33</v>
      </c>
      <c r="K699" s="13"/>
      <c r="L699" s="13">
        <f>SUM(L700:L705)</f>
        <v>1102408.33</v>
      </c>
      <c r="M699" s="13">
        <f t="shared" ref="M699:N699" si="175">SUM(M700:M705)</f>
        <v>-135270</v>
      </c>
      <c r="N699" s="13">
        <f t="shared" si="175"/>
        <v>967138.33000000007</v>
      </c>
    </row>
    <row r="700" spans="1:14" hidden="1">
      <c r="A700" s="50" t="s">
        <v>722</v>
      </c>
      <c r="B700" s="16"/>
      <c r="C700" s="16"/>
      <c r="D700" s="16"/>
      <c r="E700" s="61"/>
      <c r="F700" s="16"/>
      <c r="G700" s="16"/>
      <c r="H700" s="16"/>
      <c r="I700" s="19"/>
      <c r="J700" s="12"/>
      <c r="K700" s="13"/>
      <c r="L700" s="53">
        <v>137400</v>
      </c>
      <c r="M700" s="13"/>
      <c r="N700" s="53">
        <f>L700+M700</f>
        <v>137400</v>
      </c>
    </row>
    <row r="701" spans="1:14" hidden="1">
      <c r="A701" s="50" t="s">
        <v>723</v>
      </c>
      <c r="B701" s="16"/>
      <c r="C701" s="16"/>
      <c r="D701" s="16"/>
      <c r="E701" s="61"/>
      <c r="F701" s="16"/>
      <c r="G701" s="16"/>
      <c r="H701" s="16"/>
      <c r="I701" s="19"/>
      <c r="J701" s="12"/>
      <c r="K701" s="13"/>
      <c r="L701" s="53">
        <v>490688.33</v>
      </c>
      <c r="M701" s="13"/>
      <c r="N701" s="53">
        <f t="shared" ref="N701:N705" si="176">L701+M701</f>
        <v>490688.33</v>
      </c>
    </row>
    <row r="702" spans="1:14" hidden="1">
      <c r="A702" s="50" t="s">
        <v>702</v>
      </c>
      <c r="B702" s="16"/>
      <c r="C702" s="16"/>
      <c r="D702" s="16"/>
      <c r="E702" s="61"/>
      <c r="F702" s="16"/>
      <c r="G702" s="16"/>
      <c r="H702" s="16"/>
      <c r="I702" s="19"/>
      <c r="J702" s="12"/>
      <c r="K702" s="13"/>
      <c r="L702" s="53">
        <v>150000</v>
      </c>
      <c r="M702" s="13"/>
      <c r="N702" s="53">
        <f t="shared" si="176"/>
        <v>150000</v>
      </c>
    </row>
    <row r="703" spans="1:14" hidden="1">
      <c r="A703" s="50" t="s">
        <v>500</v>
      </c>
      <c r="B703" s="16"/>
      <c r="C703" s="16"/>
      <c r="D703" s="16"/>
      <c r="E703" s="61"/>
      <c r="F703" s="16"/>
      <c r="G703" s="16"/>
      <c r="H703" s="16"/>
      <c r="I703" s="19"/>
      <c r="J703" s="12"/>
      <c r="K703" s="13"/>
      <c r="L703" s="53">
        <v>60750</v>
      </c>
      <c r="M703" s="13"/>
      <c r="N703" s="53">
        <f t="shared" si="176"/>
        <v>60750</v>
      </c>
    </row>
    <row r="704" spans="1:14" hidden="1">
      <c r="A704" s="50" t="s">
        <v>644</v>
      </c>
      <c r="B704" s="16"/>
      <c r="C704" s="16"/>
      <c r="D704" s="16"/>
      <c r="E704" s="61"/>
      <c r="F704" s="16"/>
      <c r="G704" s="16"/>
      <c r="H704" s="16"/>
      <c r="I704" s="19"/>
      <c r="J704" s="12"/>
      <c r="K704" s="13"/>
      <c r="L704" s="53">
        <v>135270</v>
      </c>
      <c r="M704" s="13">
        <v>-135270</v>
      </c>
      <c r="N704" s="53">
        <f t="shared" si="176"/>
        <v>0</v>
      </c>
    </row>
    <row r="705" spans="1:14" hidden="1">
      <c r="A705" s="50" t="s">
        <v>724</v>
      </c>
      <c r="B705" s="16"/>
      <c r="C705" s="16"/>
      <c r="D705" s="16"/>
      <c r="E705" s="61"/>
      <c r="F705" s="16"/>
      <c r="G705" s="16"/>
      <c r="H705" s="16"/>
      <c r="I705" s="19"/>
      <c r="J705" s="12"/>
      <c r="K705" s="13"/>
      <c r="L705" s="53">
        <v>128300</v>
      </c>
      <c r="M705" s="13"/>
      <c r="N705" s="53">
        <f t="shared" si="176"/>
        <v>128300</v>
      </c>
    </row>
    <row r="706" spans="1:14" ht="25.5">
      <c r="A706" s="36" t="s">
        <v>447</v>
      </c>
      <c r="B706" s="37" t="s">
        <v>99</v>
      </c>
      <c r="C706" s="5" t="s">
        <v>226</v>
      </c>
      <c r="D706" s="5" t="s">
        <v>1</v>
      </c>
      <c r="E706" s="5" t="s">
        <v>1</v>
      </c>
      <c r="F706" s="5" t="s">
        <v>1</v>
      </c>
      <c r="G706" s="5"/>
      <c r="H706" s="5" t="s">
        <v>1</v>
      </c>
      <c r="I706" s="38" t="s">
        <v>1</v>
      </c>
      <c r="J706" s="39">
        <f t="shared" ref="J706:J712" si="177">J707</f>
        <v>9194.26</v>
      </c>
      <c r="K706" s="13"/>
      <c r="L706" s="27">
        <f t="shared" si="158"/>
        <v>9194.26</v>
      </c>
      <c r="M706" s="13"/>
      <c r="N706" s="27">
        <f t="shared" si="161"/>
        <v>9194.26</v>
      </c>
    </row>
    <row r="707" spans="1:14" ht="25.5">
      <c r="A707" s="36" t="s">
        <v>448</v>
      </c>
      <c r="B707" s="37" t="s">
        <v>99</v>
      </c>
      <c r="C707" s="5" t="s">
        <v>226</v>
      </c>
      <c r="D707" s="5" t="s">
        <v>102</v>
      </c>
      <c r="E707" s="5" t="s">
        <v>1</v>
      </c>
      <c r="F707" s="5" t="s">
        <v>1</v>
      </c>
      <c r="G707" s="5"/>
      <c r="H707" s="5" t="s">
        <v>1</v>
      </c>
      <c r="I707" s="38" t="s">
        <v>1</v>
      </c>
      <c r="J707" s="39">
        <f t="shared" si="177"/>
        <v>9194.26</v>
      </c>
      <c r="K707" s="13"/>
      <c r="L707" s="27">
        <f t="shared" si="158"/>
        <v>9194.26</v>
      </c>
      <c r="M707" s="13"/>
      <c r="N707" s="27">
        <f t="shared" si="161"/>
        <v>9194.26</v>
      </c>
    </row>
    <row r="708" spans="1:14">
      <c r="A708" s="40" t="s">
        <v>105</v>
      </c>
      <c r="B708" s="5" t="s">
        <v>99</v>
      </c>
      <c r="C708" s="5" t="s">
        <v>226</v>
      </c>
      <c r="D708" s="5" t="s">
        <v>102</v>
      </c>
      <c r="E708" s="5" t="s">
        <v>106</v>
      </c>
      <c r="F708" s="5" t="s">
        <v>1</v>
      </c>
      <c r="G708" s="5"/>
      <c r="H708" s="5" t="s">
        <v>1</v>
      </c>
      <c r="I708" s="38" t="s">
        <v>1</v>
      </c>
      <c r="J708" s="39">
        <f t="shared" si="177"/>
        <v>9194.26</v>
      </c>
      <c r="K708" s="13"/>
      <c r="L708" s="27">
        <f t="shared" si="158"/>
        <v>9194.26</v>
      </c>
      <c r="M708" s="13"/>
      <c r="N708" s="27">
        <f t="shared" si="161"/>
        <v>9194.26</v>
      </c>
    </row>
    <row r="709" spans="1:14">
      <c r="A709" s="40" t="s">
        <v>227</v>
      </c>
      <c r="B709" s="5" t="s">
        <v>99</v>
      </c>
      <c r="C709" s="5" t="s">
        <v>226</v>
      </c>
      <c r="D709" s="5" t="s">
        <v>102</v>
      </c>
      <c r="E709" s="5" t="s">
        <v>228</v>
      </c>
      <c r="F709" s="5" t="s">
        <v>1</v>
      </c>
      <c r="G709" s="5"/>
      <c r="H709" s="5" t="s">
        <v>1</v>
      </c>
      <c r="I709" s="38" t="s">
        <v>1</v>
      </c>
      <c r="J709" s="39">
        <f t="shared" si="177"/>
        <v>9194.26</v>
      </c>
      <c r="K709" s="13"/>
      <c r="L709" s="27">
        <f t="shared" si="158"/>
        <v>9194.26</v>
      </c>
      <c r="M709" s="13"/>
      <c r="N709" s="27">
        <f t="shared" si="161"/>
        <v>9194.26</v>
      </c>
    </row>
    <row r="710" spans="1:14">
      <c r="A710" s="41" t="s">
        <v>449</v>
      </c>
      <c r="B710" s="42" t="s">
        <v>99</v>
      </c>
      <c r="C710" s="42" t="s">
        <v>226</v>
      </c>
      <c r="D710" s="42" t="s">
        <v>102</v>
      </c>
      <c r="E710" s="42" t="s">
        <v>450</v>
      </c>
      <c r="F710" s="42" t="s">
        <v>1</v>
      </c>
      <c r="G710" s="42"/>
      <c r="H710" s="42" t="s">
        <v>1</v>
      </c>
      <c r="I710" s="43" t="s">
        <v>1</v>
      </c>
      <c r="J710" s="44">
        <f t="shared" si="177"/>
        <v>9194.26</v>
      </c>
      <c r="K710" s="13"/>
      <c r="L710" s="109">
        <f t="shared" si="158"/>
        <v>9194.26</v>
      </c>
      <c r="M710" s="13"/>
      <c r="N710" s="27">
        <f t="shared" si="161"/>
        <v>9194.26</v>
      </c>
    </row>
    <row r="711" spans="1:14" ht="25.5">
      <c r="A711" s="40" t="s">
        <v>448</v>
      </c>
      <c r="B711" s="5" t="s">
        <v>99</v>
      </c>
      <c r="C711" s="5" t="s">
        <v>226</v>
      </c>
      <c r="D711" s="5" t="s">
        <v>102</v>
      </c>
      <c r="E711" s="5" t="s">
        <v>450</v>
      </c>
      <c r="F711" s="5">
        <v>730</v>
      </c>
      <c r="G711" s="5"/>
      <c r="H711" s="5" t="s">
        <v>1</v>
      </c>
      <c r="I711" s="38" t="s">
        <v>1</v>
      </c>
      <c r="J711" s="39">
        <f t="shared" si="177"/>
        <v>9194.26</v>
      </c>
      <c r="K711" s="13"/>
      <c r="L711" s="27">
        <f t="shared" si="158"/>
        <v>9194.26</v>
      </c>
      <c r="M711" s="13"/>
      <c r="N711" s="27">
        <f t="shared" si="161"/>
        <v>9194.26</v>
      </c>
    </row>
    <row r="712" spans="1:14" hidden="1">
      <c r="A712" s="6" t="s">
        <v>449</v>
      </c>
      <c r="B712" s="5" t="s">
        <v>99</v>
      </c>
      <c r="C712" s="5" t="s">
        <v>226</v>
      </c>
      <c r="D712" s="5" t="s">
        <v>102</v>
      </c>
      <c r="E712" s="5" t="s">
        <v>450</v>
      </c>
      <c r="F712" s="5">
        <v>730</v>
      </c>
      <c r="G712" s="5"/>
      <c r="H712" s="5" t="s">
        <v>1</v>
      </c>
      <c r="I712" s="38" t="s">
        <v>1</v>
      </c>
      <c r="J712" s="39">
        <f t="shared" si="177"/>
        <v>9194.26</v>
      </c>
      <c r="K712" s="13"/>
      <c r="L712" s="27">
        <f t="shared" si="158"/>
        <v>9194.26</v>
      </c>
      <c r="M712" s="13"/>
      <c r="N712" s="27">
        <f t="shared" si="161"/>
        <v>9194.26</v>
      </c>
    </row>
    <row r="713" spans="1:14" ht="25.5" hidden="1">
      <c r="A713" s="17" t="s">
        <v>451</v>
      </c>
      <c r="B713" s="16" t="s">
        <v>99</v>
      </c>
      <c r="C713" s="16" t="s">
        <v>226</v>
      </c>
      <c r="D713" s="16" t="s">
        <v>102</v>
      </c>
      <c r="E713" s="16" t="s">
        <v>450</v>
      </c>
      <c r="F713" s="16">
        <v>730</v>
      </c>
      <c r="G713" s="16"/>
      <c r="H713" s="16" t="s">
        <v>452</v>
      </c>
      <c r="I713" s="19" t="s">
        <v>1</v>
      </c>
      <c r="J713" s="12">
        <v>9194.26</v>
      </c>
      <c r="K713" s="13"/>
      <c r="L713" s="13">
        <f t="shared" si="158"/>
        <v>9194.26</v>
      </c>
      <c r="M713" s="13"/>
      <c r="N713" s="13">
        <f t="shared" si="161"/>
        <v>9194.26</v>
      </c>
    </row>
    <row r="714" spans="1:14" ht="25.5">
      <c r="A714" s="36" t="s">
        <v>453</v>
      </c>
      <c r="B714" s="37" t="s">
        <v>99</v>
      </c>
      <c r="C714" s="5" t="s">
        <v>454</v>
      </c>
      <c r="D714" s="5" t="s">
        <v>1</v>
      </c>
      <c r="E714" s="5" t="s">
        <v>1</v>
      </c>
      <c r="F714" s="5" t="s">
        <v>1</v>
      </c>
      <c r="G714" s="5"/>
      <c r="H714" s="5" t="s">
        <v>1</v>
      </c>
      <c r="I714" s="38" t="s">
        <v>1</v>
      </c>
      <c r="J714" s="39">
        <f>J715</f>
        <v>2144110.2000000002</v>
      </c>
      <c r="K714" s="13"/>
      <c r="L714" s="27">
        <f t="shared" si="158"/>
        <v>2144110.2000000002</v>
      </c>
      <c r="M714" s="13"/>
      <c r="N714" s="27">
        <f t="shared" si="161"/>
        <v>2144110.2000000002</v>
      </c>
    </row>
    <row r="715" spans="1:14" ht="25.5">
      <c r="A715" s="36" t="s">
        <v>455</v>
      </c>
      <c r="B715" s="37" t="s">
        <v>99</v>
      </c>
      <c r="C715" s="5" t="s">
        <v>454</v>
      </c>
      <c r="D715" s="5" t="s">
        <v>123</v>
      </c>
      <c r="E715" s="5" t="s">
        <v>1</v>
      </c>
      <c r="F715" s="5" t="s">
        <v>1</v>
      </c>
      <c r="G715" s="5"/>
      <c r="H715" s="5" t="s">
        <v>1</v>
      </c>
      <c r="I715" s="38" t="s">
        <v>1</v>
      </c>
      <c r="J715" s="39">
        <f>J716</f>
        <v>2144110.2000000002</v>
      </c>
      <c r="K715" s="13"/>
      <c r="L715" s="27">
        <f t="shared" si="158"/>
        <v>2144110.2000000002</v>
      </c>
      <c r="M715" s="13"/>
      <c r="N715" s="27">
        <f t="shared" si="161"/>
        <v>2144110.2000000002</v>
      </c>
    </row>
    <row r="716" spans="1:14">
      <c r="A716" s="40" t="s">
        <v>105</v>
      </c>
      <c r="B716" s="5" t="s">
        <v>99</v>
      </c>
      <c r="C716" s="5" t="s">
        <v>454</v>
      </c>
      <c r="D716" s="5" t="s">
        <v>123</v>
      </c>
      <c r="E716" s="5" t="s">
        <v>106</v>
      </c>
      <c r="F716" s="5" t="s">
        <v>1</v>
      </c>
      <c r="G716" s="5"/>
      <c r="H716" s="5" t="s">
        <v>1</v>
      </c>
      <c r="I716" s="38" t="s">
        <v>1</v>
      </c>
      <c r="J716" s="39">
        <f>J717+J723</f>
        <v>2144110.2000000002</v>
      </c>
      <c r="K716" s="13"/>
      <c r="L716" s="27">
        <f t="shared" si="158"/>
        <v>2144110.2000000002</v>
      </c>
      <c r="M716" s="13"/>
      <c r="N716" s="27">
        <f t="shared" si="161"/>
        <v>2144110.2000000002</v>
      </c>
    </row>
    <row r="717" spans="1:14">
      <c r="A717" s="40" t="s">
        <v>456</v>
      </c>
      <c r="B717" s="5" t="s">
        <v>99</v>
      </c>
      <c r="C717" s="5" t="s">
        <v>454</v>
      </c>
      <c r="D717" s="5" t="s">
        <v>123</v>
      </c>
      <c r="E717" s="5" t="s">
        <v>457</v>
      </c>
      <c r="F717" s="5" t="s">
        <v>1</v>
      </c>
      <c r="G717" s="5"/>
      <c r="H717" s="5" t="s">
        <v>1</v>
      </c>
      <c r="I717" s="38" t="s">
        <v>1</v>
      </c>
      <c r="J717" s="39">
        <f>J718</f>
        <v>1041000</v>
      </c>
      <c r="K717" s="13"/>
      <c r="L717" s="27">
        <f t="shared" si="158"/>
        <v>1041000</v>
      </c>
      <c r="M717" s="13"/>
      <c r="N717" s="27">
        <f t="shared" si="161"/>
        <v>1041000</v>
      </c>
    </row>
    <row r="718" spans="1:14" ht="27">
      <c r="A718" s="41" t="s">
        <v>458</v>
      </c>
      <c r="B718" s="42" t="s">
        <v>99</v>
      </c>
      <c r="C718" s="42" t="s">
        <v>454</v>
      </c>
      <c r="D718" s="42" t="s">
        <v>123</v>
      </c>
      <c r="E718" s="42" t="s">
        <v>459</v>
      </c>
      <c r="F718" s="42" t="s">
        <v>1</v>
      </c>
      <c r="G718" s="42"/>
      <c r="H718" s="42" t="s">
        <v>1</v>
      </c>
      <c r="I718" s="43" t="s">
        <v>1</v>
      </c>
      <c r="J718" s="44">
        <f>J719</f>
        <v>1041000</v>
      </c>
      <c r="K718" s="13"/>
      <c r="L718" s="109">
        <f t="shared" si="158"/>
        <v>1041000</v>
      </c>
      <c r="M718" s="13"/>
      <c r="N718" s="27">
        <f t="shared" si="161"/>
        <v>1041000</v>
      </c>
    </row>
    <row r="719" spans="1:14">
      <c r="A719" s="40" t="s">
        <v>456</v>
      </c>
      <c r="B719" s="5" t="s">
        <v>99</v>
      </c>
      <c r="C719" s="5" t="s">
        <v>454</v>
      </c>
      <c r="D719" s="5" t="s">
        <v>123</v>
      </c>
      <c r="E719" s="5" t="s">
        <v>459</v>
      </c>
      <c r="F719" s="5" t="s">
        <v>460</v>
      </c>
      <c r="G719" s="5"/>
      <c r="H719" s="5" t="s">
        <v>1</v>
      </c>
      <c r="I719" s="38" t="s">
        <v>1</v>
      </c>
      <c r="J719" s="39">
        <f>J720</f>
        <v>1041000</v>
      </c>
      <c r="K719" s="13"/>
      <c r="L719" s="27">
        <f t="shared" si="158"/>
        <v>1041000</v>
      </c>
      <c r="M719" s="13"/>
      <c r="N719" s="27">
        <f t="shared" si="161"/>
        <v>1041000</v>
      </c>
    </row>
    <row r="720" spans="1:14" hidden="1">
      <c r="A720" s="40" t="s">
        <v>461</v>
      </c>
      <c r="B720" s="5" t="s">
        <v>99</v>
      </c>
      <c r="C720" s="5" t="s">
        <v>454</v>
      </c>
      <c r="D720" s="5" t="s">
        <v>123</v>
      </c>
      <c r="E720" s="5" t="s">
        <v>459</v>
      </c>
      <c r="F720" s="5" t="s">
        <v>462</v>
      </c>
      <c r="G720" s="5"/>
      <c r="H720" s="5" t="s">
        <v>1</v>
      </c>
      <c r="I720" s="38" t="s">
        <v>1</v>
      </c>
      <c r="J720" s="39">
        <f>J721</f>
        <v>1041000</v>
      </c>
      <c r="K720" s="13"/>
      <c r="L720" s="27">
        <f t="shared" si="158"/>
        <v>1041000</v>
      </c>
      <c r="M720" s="13"/>
      <c r="N720" s="27">
        <f t="shared" si="161"/>
        <v>1041000</v>
      </c>
    </row>
    <row r="721" spans="1:14" ht="51" hidden="1">
      <c r="A721" s="6" t="s">
        <v>463</v>
      </c>
      <c r="B721" s="5" t="s">
        <v>99</v>
      </c>
      <c r="C721" s="5" t="s">
        <v>454</v>
      </c>
      <c r="D721" s="5" t="s">
        <v>123</v>
      </c>
      <c r="E721" s="5" t="s">
        <v>459</v>
      </c>
      <c r="F721" s="5" t="s">
        <v>464</v>
      </c>
      <c r="G721" s="5"/>
      <c r="H721" s="5" t="s">
        <v>1</v>
      </c>
      <c r="I721" s="38" t="s">
        <v>1</v>
      </c>
      <c r="J721" s="39">
        <f>J722</f>
        <v>1041000</v>
      </c>
      <c r="K721" s="13"/>
      <c r="L721" s="27">
        <f t="shared" si="158"/>
        <v>1041000</v>
      </c>
      <c r="M721" s="13"/>
      <c r="N721" s="27">
        <f t="shared" si="161"/>
        <v>1041000</v>
      </c>
    </row>
    <row r="722" spans="1:14" hidden="1">
      <c r="A722" s="17" t="s">
        <v>465</v>
      </c>
      <c r="B722" s="16" t="s">
        <v>99</v>
      </c>
      <c r="C722" s="16" t="s">
        <v>454</v>
      </c>
      <c r="D722" s="16" t="s">
        <v>123</v>
      </c>
      <c r="E722" s="16" t="s">
        <v>459</v>
      </c>
      <c r="F722" s="16" t="s">
        <v>464</v>
      </c>
      <c r="G722" s="16"/>
      <c r="H722" s="16" t="s">
        <v>466</v>
      </c>
      <c r="I722" s="19" t="s">
        <v>1</v>
      </c>
      <c r="J722" s="12">
        <v>1041000</v>
      </c>
      <c r="K722" s="13"/>
      <c r="L722" s="13">
        <f t="shared" si="158"/>
        <v>1041000</v>
      </c>
      <c r="M722" s="13"/>
      <c r="N722" s="13">
        <f t="shared" si="161"/>
        <v>1041000</v>
      </c>
    </row>
    <row r="723" spans="1:14" ht="94.5">
      <c r="A723" s="41" t="s">
        <v>467</v>
      </c>
      <c r="B723" s="42" t="s">
        <v>99</v>
      </c>
      <c r="C723" s="42" t="s">
        <v>454</v>
      </c>
      <c r="D723" s="42" t="s">
        <v>123</v>
      </c>
      <c r="E723" s="42" t="s">
        <v>468</v>
      </c>
      <c r="F723" s="42" t="s">
        <v>1</v>
      </c>
      <c r="G723" s="42"/>
      <c r="H723" s="42" t="s">
        <v>1</v>
      </c>
      <c r="I723" s="43" t="s">
        <v>1</v>
      </c>
      <c r="J723" s="44">
        <f>J724</f>
        <v>1103110.2</v>
      </c>
      <c r="K723" s="13"/>
      <c r="L723" s="109">
        <f t="shared" ref="L723:L726" si="178">J723+K723</f>
        <v>1103110.2</v>
      </c>
      <c r="M723" s="13"/>
      <c r="N723" s="27">
        <f t="shared" si="161"/>
        <v>1103110.2</v>
      </c>
    </row>
    <row r="724" spans="1:14">
      <c r="A724" s="40" t="s">
        <v>456</v>
      </c>
      <c r="B724" s="5" t="s">
        <v>99</v>
      </c>
      <c r="C724" s="5" t="s">
        <v>454</v>
      </c>
      <c r="D724" s="5" t="s">
        <v>123</v>
      </c>
      <c r="E724" s="5" t="s">
        <v>468</v>
      </c>
      <c r="F724" s="5" t="s">
        <v>460</v>
      </c>
      <c r="G724" s="5"/>
      <c r="H724" s="5" t="s">
        <v>1</v>
      </c>
      <c r="I724" s="38" t="s">
        <v>1</v>
      </c>
      <c r="J724" s="39">
        <f>J725</f>
        <v>1103110.2</v>
      </c>
      <c r="K724" s="13"/>
      <c r="L724" s="27">
        <f t="shared" si="178"/>
        <v>1103110.2</v>
      </c>
      <c r="M724" s="13"/>
      <c r="N724" s="27">
        <f t="shared" si="161"/>
        <v>1103110.2</v>
      </c>
    </row>
    <row r="725" spans="1:14" hidden="1">
      <c r="A725" s="102" t="s">
        <v>469</v>
      </c>
      <c r="B725" s="103" t="s">
        <v>99</v>
      </c>
      <c r="C725" s="103" t="s">
        <v>454</v>
      </c>
      <c r="D725" s="103" t="s">
        <v>123</v>
      </c>
      <c r="E725" s="103" t="s">
        <v>468</v>
      </c>
      <c r="F725" s="103" t="s">
        <v>470</v>
      </c>
      <c r="G725" s="103"/>
      <c r="H725" s="103" t="s">
        <v>1</v>
      </c>
      <c r="I725" s="104" t="s">
        <v>1</v>
      </c>
      <c r="J725" s="105">
        <f>J726</f>
        <v>1103110.2</v>
      </c>
      <c r="K725" s="13"/>
      <c r="L725" s="27">
        <f t="shared" si="178"/>
        <v>1103110.2</v>
      </c>
      <c r="M725" s="13"/>
      <c r="N725" s="27">
        <f t="shared" si="161"/>
        <v>1103110.2</v>
      </c>
    </row>
    <row r="726" spans="1:14" hidden="1">
      <c r="A726" s="11" t="s">
        <v>465</v>
      </c>
      <c r="B726" s="23" t="s">
        <v>99</v>
      </c>
      <c r="C726" s="23" t="s">
        <v>454</v>
      </c>
      <c r="D726" s="23" t="s">
        <v>123</v>
      </c>
      <c r="E726" s="23" t="s">
        <v>468</v>
      </c>
      <c r="F726" s="23" t="s">
        <v>470</v>
      </c>
      <c r="G726" s="23"/>
      <c r="H726" s="23" t="s">
        <v>466</v>
      </c>
      <c r="I726" s="106" t="s">
        <v>1</v>
      </c>
      <c r="J726" s="12">
        <v>1103110.2</v>
      </c>
      <c r="K726" s="13"/>
      <c r="L726" s="13">
        <f t="shared" si="178"/>
        <v>1103110.2</v>
      </c>
      <c r="M726" s="13"/>
      <c r="N726" s="13">
        <f t="shared" si="161"/>
        <v>1103110.2</v>
      </c>
    </row>
    <row r="727" spans="1:14">
      <c r="B727" s="28"/>
      <c r="C727" s="28"/>
      <c r="D727" s="28"/>
      <c r="E727" s="28"/>
      <c r="F727" s="28"/>
      <c r="G727" s="28"/>
      <c r="H727" s="107"/>
      <c r="I727" s="107"/>
      <c r="J727" s="28"/>
    </row>
    <row r="728" spans="1:14">
      <c r="A728" s="28"/>
    </row>
  </sheetData>
  <mergeCells count="3">
    <mergeCell ref="A5:N5"/>
    <mergeCell ref="A2:N2"/>
    <mergeCell ref="F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19"/>
  <sheetViews>
    <sheetView workbookViewId="0">
      <selection activeCell="A4" sqref="A4:M4"/>
    </sheetView>
  </sheetViews>
  <sheetFormatPr defaultColWidth="8.7109375" defaultRowHeight="15"/>
  <cols>
    <col min="1" max="1" width="38.85546875" style="1" customWidth="1"/>
    <col min="2" max="2" width="6.5703125" style="1" customWidth="1"/>
    <col min="3" max="3" width="5.5703125" style="1" customWidth="1"/>
    <col min="4" max="4" width="5.42578125" style="1" customWidth="1"/>
    <col min="5" max="5" width="14.140625" style="1" customWidth="1"/>
    <col min="6" max="6" width="6.140625" style="1" customWidth="1"/>
    <col min="7" max="7" width="6.140625" style="1" hidden="1" customWidth="1"/>
    <col min="8" max="8" width="7.85546875" style="3" hidden="1" customWidth="1"/>
    <col min="9" max="9" width="6.140625" style="3" hidden="1" customWidth="1"/>
    <col min="10" max="13" width="15.140625" style="211" customWidth="1"/>
    <col min="14" max="14" width="20" style="1" customWidth="1"/>
    <col min="15" max="16384" width="8.7109375" style="1"/>
  </cols>
  <sheetData>
    <row r="1" spans="1:22">
      <c r="A1" s="1" t="s">
        <v>1</v>
      </c>
    </row>
    <row r="2" spans="1:22" ht="50.1" customHeight="1">
      <c r="A2" s="294" t="s">
        <v>855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21" customHeight="1">
      <c r="A3" s="207"/>
      <c r="B3" s="207"/>
      <c r="C3" s="207"/>
      <c r="D3" s="207"/>
      <c r="E3" s="207"/>
      <c r="F3" s="207"/>
      <c r="G3" s="207"/>
      <c r="H3" s="207"/>
      <c r="I3" s="207"/>
      <c r="J3" s="207" t="s">
        <v>856</v>
      </c>
      <c r="K3" s="207"/>
      <c r="L3" s="207"/>
      <c r="M3" s="207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36" customHeight="1">
      <c r="A4" s="295" t="s">
        <v>854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18"/>
    </row>
    <row r="5" spans="1:22">
      <c r="A5" s="29" t="s">
        <v>1</v>
      </c>
      <c r="B5" s="29" t="s">
        <v>1</v>
      </c>
      <c r="C5" s="29" t="s">
        <v>1</v>
      </c>
      <c r="D5" s="29" t="s">
        <v>1</v>
      </c>
      <c r="E5" s="29" t="s">
        <v>1</v>
      </c>
      <c r="F5" s="29" t="s">
        <v>1</v>
      </c>
      <c r="G5" s="29"/>
      <c r="H5" s="29" t="s">
        <v>1</v>
      </c>
      <c r="I5" s="29" t="s">
        <v>1</v>
      </c>
    </row>
    <row r="6" spans="1:22">
      <c r="A6" s="29"/>
      <c r="B6" s="29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</row>
    <row r="7" spans="1:22">
      <c r="A7" s="4" t="s">
        <v>6</v>
      </c>
      <c r="B7" s="4" t="s">
        <v>90</v>
      </c>
      <c r="C7" s="4" t="s">
        <v>91</v>
      </c>
      <c r="D7" s="4" t="s">
        <v>92</v>
      </c>
      <c r="E7" s="4" t="s">
        <v>93</v>
      </c>
      <c r="F7" s="4" t="s">
        <v>94</v>
      </c>
      <c r="G7" s="4" t="s">
        <v>95</v>
      </c>
      <c r="H7" s="4" t="s">
        <v>96</v>
      </c>
      <c r="I7" s="8" t="s">
        <v>97</v>
      </c>
      <c r="J7" s="213">
        <v>2020</v>
      </c>
      <c r="K7" s="213" t="s">
        <v>840</v>
      </c>
      <c r="L7" s="213">
        <v>2020</v>
      </c>
      <c r="M7" s="213">
        <v>2021</v>
      </c>
    </row>
    <row r="8" spans="1:22">
      <c r="A8" s="32" t="s">
        <v>98</v>
      </c>
      <c r="B8" s="4" t="s">
        <v>99</v>
      </c>
      <c r="C8" s="33" t="s">
        <v>1</v>
      </c>
      <c r="D8" s="33" t="s">
        <v>1</v>
      </c>
      <c r="E8" s="33" t="s">
        <v>1</v>
      </c>
      <c r="F8" s="33" t="s">
        <v>1</v>
      </c>
      <c r="G8" s="33"/>
      <c r="H8" s="33" t="s">
        <v>1</v>
      </c>
      <c r="I8" s="34" t="s">
        <v>1</v>
      </c>
      <c r="J8" s="35">
        <f t="shared" ref="J8:M8" si="0">J9</f>
        <v>179854009.38999996</v>
      </c>
      <c r="K8" s="35">
        <f t="shared" si="0"/>
        <v>-1.1368683772161603E-12</v>
      </c>
      <c r="L8" s="35">
        <f t="shared" si="0"/>
        <v>179854009.38999996</v>
      </c>
      <c r="M8" s="35">
        <f t="shared" si="0"/>
        <v>186220489.51999998</v>
      </c>
    </row>
    <row r="9" spans="1:22" ht="38.25">
      <c r="A9" s="6" t="s">
        <v>100</v>
      </c>
      <c r="B9" s="5" t="s">
        <v>99</v>
      </c>
      <c r="C9" s="17" t="s">
        <v>1</v>
      </c>
      <c r="D9" s="17" t="s">
        <v>1</v>
      </c>
      <c r="E9" s="17" t="s">
        <v>1</v>
      </c>
      <c r="F9" s="17" t="s">
        <v>1</v>
      </c>
      <c r="G9" s="17"/>
      <c r="H9" s="16" t="s">
        <v>1</v>
      </c>
      <c r="I9" s="19" t="s">
        <v>1</v>
      </c>
      <c r="J9" s="35">
        <f>J10+J160+J184+J223+J277+J365+J393+J415+J487+J504</f>
        <v>179854009.38999996</v>
      </c>
      <c r="K9" s="35">
        <f t="shared" ref="K9:L9" si="1">K10+K160+K184+K223+K277+K365+K393+K415+K487+K504</f>
        <v>-1.1368683772161603E-12</v>
      </c>
      <c r="L9" s="35">
        <f t="shared" si="1"/>
        <v>179854009.38999996</v>
      </c>
      <c r="M9" s="35">
        <f>M10+M160+M184+M223+M277+M365+M393+M415+M487+M504</f>
        <v>186220489.51999998</v>
      </c>
    </row>
    <row r="10" spans="1:22">
      <c r="A10" s="36" t="s">
        <v>101</v>
      </c>
      <c r="B10" s="37" t="s">
        <v>99</v>
      </c>
      <c r="C10" s="5" t="s">
        <v>102</v>
      </c>
      <c r="D10" s="5" t="s">
        <v>1</v>
      </c>
      <c r="E10" s="5" t="s">
        <v>1</v>
      </c>
      <c r="F10" s="5" t="s">
        <v>1</v>
      </c>
      <c r="G10" s="5"/>
      <c r="H10" s="5" t="s">
        <v>1</v>
      </c>
      <c r="I10" s="38" t="s">
        <v>1</v>
      </c>
      <c r="J10" s="39">
        <f>J11+J25+J42+J109+J119</f>
        <v>121452488.56</v>
      </c>
      <c r="K10" s="39">
        <f t="shared" ref="K10:L10" si="2">K11+K25+K42+K109+K119</f>
        <v>1426.2799999999988</v>
      </c>
      <c r="L10" s="39">
        <f t="shared" si="2"/>
        <v>121453914.84</v>
      </c>
      <c r="M10" s="39">
        <f>M11+M25+M42+M109+M119</f>
        <v>127114991.45999999</v>
      </c>
    </row>
    <row r="11" spans="1:22" ht="38.25">
      <c r="A11" s="36" t="s">
        <v>103</v>
      </c>
      <c r="B11" s="37" t="s">
        <v>99</v>
      </c>
      <c r="C11" s="5" t="s">
        <v>102</v>
      </c>
      <c r="D11" s="5" t="s">
        <v>104</v>
      </c>
      <c r="E11" s="5" t="s">
        <v>1</v>
      </c>
      <c r="F11" s="5" t="s">
        <v>1</v>
      </c>
      <c r="G11" s="5"/>
      <c r="H11" s="5" t="s">
        <v>1</v>
      </c>
      <c r="I11" s="38" t="s">
        <v>1</v>
      </c>
      <c r="J11" s="39">
        <f t="shared" ref="J11:M15" si="3">J12</f>
        <v>4502434.7300000004</v>
      </c>
      <c r="K11" s="39"/>
      <c r="L11" s="35">
        <f t="shared" ref="L11:L73" si="4">J11+K11</f>
        <v>4502434.7300000004</v>
      </c>
      <c r="M11" s="39">
        <f t="shared" si="3"/>
        <v>4502434.7300000004</v>
      </c>
    </row>
    <row r="12" spans="1:22">
      <c r="A12" s="40" t="s">
        <v>105</v>
      </c>
      <c r="B12" s="5" t="s">
        <v>99</v>
      </c>
      <c r="C12" s="5" t="s">
        <v>102</v>
      </c>
      <c r="D12" s="5" t="s">
        <v>104</v>
      </c>
      <c r="E12" s="5" t="s">
        <v>106</v>
      </c>
      <c r="F12" s="5" t="s">
        <v>1</v>
      </c>
      <c r="G12" s="5"/>
      <c r="H12" s="5" t="s">
        <v>1</v>
      </c>
      <c r="I12" s="38" t="s">
        <v>1</v>
      </c>
      <c r="J12" s="39">
        <f t="shared" si="3"/>
        <v>4502434.7300000004</v>
      </c>
      <c r="K12" s="39"/>
      <c r="L12" s="35">
        <f t="shared" si="4"/>
        <v>4502434.7300000004</v>
      </c>
      <c r="M12" s="39">
        <f t="shared" si="3"/>
        <v>4502434.7300000004</v>
      </c>
    </row>
    <row r="13" spans="1:22" ht="63.75">
      <c r="A13" s="40" t="s">
        <v>107</v>
      </c>
      <c r="B13" s="5" t="s">
        <v>99</v>
      </c>
      <c r="C13" s="5" t="s">
        <v>102</v>
      </c>
      <c r="D13" s="5" t="s">
        <v>104</v>
      </c>
      <c r="E13" s="5" t="s">
        <v>108</v>
      </c>
      <c r="F13" s="5" t="s">
        <v>1</v>
      </c>
      <c r="G13" s="5"/>
      <c r="H13" s="5" t="s">
        <v>1</v>
      </c>
      <c r="I13" s="38" t="s">
        <v>1</v>
      </c>
      <c r="J13" s="39">
        <f t="shared" si="3"/>
        <v>4502434.7300000004</v>
      </c>
      <c r="K13" s="39"/>
      <c r="L13" s="35">
        <f t="shared" si="4"/>
        <v>4502434.7300000004</v>
      </c>
      <c r="M13" s="39">
        <f t="shared" si="3"/>
        <v>4502434.7300000004</v>
      </c>
    </row>
    <row r="14" spans="1:22">
      <c r="A14" s="41" t="s">
        <v>109</v>
      </c>
      <c r="B14" s="42" t="s">
        <v>99</v>
      </c>
      <c r="C14" s="42" t="s">
        <v>102</v>
      </c>
      <c r="D14" s="42" t="s">
        <v>104</v>
      </c>
      <c r="E14" s="42" t="s">
        <v>110</v>
      </c>
      <c r="F14" s="42" t="s">
        <v>1</v>
      </c>
      <c r="G14" s="42"/>
      <c r="H14" s="42" t="s">
        <v>1</v>
      </c>
      <c r="I14" s="43" t="s">
        <v>1</v>
      </c>
      <c r="J14" s="44">
        <f t="shared" si="3"/>
        <v>4502434.7300000004</v>
      </c>
      <c r="K14" s="44"/>
      <c r="L14" s="214">
        <f t="shared" si="4"/>
        <v>4502434.7300000004</v>
      </c>
      <c r="M14" s="44">
        <f t="shared" si="3"/>
        <v>4502434.7300000004</v>
      </c>
    </row>
    <row r="15" spans="1:22" ht="76.5">
      <c r="A15" s="40" t="s">
        <v>111</v>
      </c>
      <c r="B15" s="5" t="s">
        <v>99</v>
      </c>
      <c r="C15" s="5" t="s">
        <v>102</v>
      </c>
      <c r="D15" s="5" t="s">
        <v>104</v>
      </c>
      <c r="E15" s="5" t="s">
        <v>110</v>
      </c>
      <c r="F15" s="5" t="s">
        <v>112</v>
      </c>
      <c r="G15" s="5"/>
      <c r="H15" s="5" t="s">
        <v>1</v>
      </c>
      <c r="I15" s="38" t="s">
        <v>1</v>
      </c>
      <c r="J15" s="39">
        <f t="shared" si="3"/>
        <v>4502434.7300000004</v>
      </c>
      <c r="K15" s="39"/>
      <c r="L15" s="35">
        <f t="shared" si="4"/>
        <v>4502434.7300000004</v>
      </c>
      <c r="M15" s="39">
        <f t="shared" si="3"/>
        <v>4502434.7300000004</v>
      </c>
    </row>
    <row r="16" spans="1:22" ht="25.5" hidden="1">
      <c r="A16" s="40" t="s">
        <v>113</v>
      </c>
      <c r="B16" s="5" t="s">
        <v>99</v>
      </c>
      <c r="C16" s="5" t="s">
        <v>102</v>
      </c>
      <c r="D16" s="5" t="s">
        <v>104</v>
      </c>
      <c r="E16" s="5" t="s">
        <v>110</v>
      </c>
      <c r="F16" s="5" t="s">
        <v>114</v>
      </c>
      <c r="G16" s="5"/>
      <c r="H16" s="5" t="s">
        <v>1</v>
      </c>
      <c r="I16" s="38" t="s">
        <v>1</v>
      </c>
      <c r="J16" s="39">
        <f t="shared" ref="J16:M16" si="5">J17+J20</f>
        <v>4502434.7300000004</v>
      </c>
      <c r="K16" s="39"/>
      <c r="L16" s="35">
        <f t="shared" si="4"/>
        <v>4502434.7300000004</v>
      </c>
      <c r="M16" s="39">
        <f t="shared" si="5"/>
        <v>4502434.7300000004</v>
      </c>
    </row>
    <row r="17" spans="1:13" ht="25.5" hidden="1">
      <c r="A17" s="6" t="s">
        <v>115</v>
      </c>
      <c r="B17" s="5" t="s">
        <v>99</v>
      </c>
      <c r="C17" s="5" t="s">
        <v>102</v>
      </c>
      <c r="D17" s="5" t="s">
        <v>104</v>
      </c>
      <c r="E17" s="5" t="s">
        <v>110</v>
      </c>
      <c r="F17" s="5">
        <v>121</v>
      </c>
      <c r="G17" s="5"/>
      <c r="H17" s="5" t="s">
        <v>1</v>
      </c>
      <c r="I17" s="38" t="s">
        <v>1</v>
      </c>
      <c r="J17" s="39">
        <f t="shared" ref="J17:M17" si="6">J18</f>
        <v>3458091.19</v>
      </c>
      <c r="K17" s="39"/>
      <c r="L17" s="35">
        <f t="shared" si="4"/>
        <v>3458091.19</v>
      </c>
      <c r="M17" s="39">
        <f t="shared" si="6"/>
        <v>3458091.19</v>
      </c>
    </row>
    <row r="18" spans="1:13" hidden="1">
      <c r="A18" s="17" t="s">
        <v>116</v>
      </c>
      <c r="B18" s="16" t="s">
        <v>99</v>
      </c>
      <c r="C18" s="16" t="s">
        <v>102</v>
      </c>
      <c r="D18" s="16" t="s">
        <v>104</v>
      </c>
      <c r="E18" s="16" t="s">
        <v>110</v>
      </c>
      <c r="F18" s="16" t="s">
        <v>117</v>
      </c>
      <c r="G18" s="16"/>
      <c r="H18" s="16" t="s">
        <v>118</v>
      </c>
      <c r="I18" s="19" t="s">
        <v>1</v>
      </c>
      <c r="J18" s="13">
        <v>3458091.19</v>
      </c>
      <c r="K18" s="13"/>
      <c r="L18" s="215">
        <f t="shared" si="4"/>
        <v>3458091.19</v>
      </c>
      <c r="M18" s="13">
        <v>3458091.19</v>
      </c>
    </row>
    <row r="19" spans="1:13" s="49" customFormat="1" ht="51" hidden="1">
      <c r="A19" s="45" t="s">
        <v>119</v>
      </c>
      <c r="B19" s="46">
        <v>803</v>
      </c>
      <c r="C19" s="47" t="s">
        <v>102</v>
      </c>
      <c r="D19" s="47" t="s">
        <v>104</v>
      </c>
      <c r="E19" s="16" t="s">
        <v>110</v>
      </c>
      <c r="F19" s="46">
        <v>129</v>
      </c>
      <c r="G19" s="46"/>
      <c r="H19" s="46"/>
      <c r="I19" s="48"/>
      <c r="J19" s="26">
        <f t="shared" ref="J19:M19" si="7">J21</f>
        <v>1044343.54</v>
      </c>
      <c r="K19" s="26"/>
      <c r="L19" s="215">
        <f t="shared" si="4"/>
        <v>1044343.54</v>
      </c>
      <c r="M19" s="26">
        <f t="shared" si="7"/>
        <v>1044343.54</v>
      </c>
    </row>
    <row r="20" spans="1:13" s="49" customFormat="1" ht="51" hidden="1">
      <c r="A20" s="45" t="s">
        <v>119</v>
      </c>
      <c r="B20" s="46">
        <v>803</v>
      </c>
      <c r="C20" s="47" t="s">
        <v>102</v>
      </c>
      <c r="D20" s="47" t="s">
        <v>104</v>
      </c>
      <c r="E20" s="16" t="s">
        <v>110</v>
      </c>
      <c r="F20" s="46">
        <v>129</v>
      </c>
      <c r="G20" s="46"/>
      <c r="H20" s="46"/>
      <c r="I20" s="48"/>
      <c r="J20" s="26">
        <f t="shared" ref="J20:M20" si="8">J21</f>
        <v>1044343.54</v>
      </c>
      <c r="K20" s="26"/>
      <c r="L20" s="215">
        <f t="shared" si="4"/>
        <v>1044343.54</v>
      </c>
      <c r="M20" s="26">
        <f t="shared" si="8"/>
        <v>1044343.54</v>
      </c>
    </row>
    <row r="21" spans="1:13" hidden="1">
      <c r="A21" s="17" t="s">
        <v>120</v>
      </c>
      <c r="B21" s="16" t="s">
        <v>99</v>
      </c>
      <c r="C21" s="16" t="s">
        <v>102</v>
      </c>
      <c r="D21" s="16" t="s">
        <v>104</v>
      </c>
      <c r="E21" s="16" t="s">
        <v>110</v>
      </c>
      <c r="F21" s="16">
        <v>129</v>
      </c>
      <c r="G21" s="16"/>
      <c r="H21" s="16" t="s">
        <v>121</v>
      </c>
      <c r="I21" s="19" t="s">
        <v>1</v>
      </c>
      <c r="J21" s="13">
        <v>1044343.54</v>
      </c>
      <c r="K21" s="13"/>
      <c r="L21" s="215">
        <f t="shared" si="4"/>
        <v>1044343.54</v>
      </c>
      <c r="M21" s="13">
        <v>1044343.54</v>
      </c>
    </row>
    <row r="22" spans="1:13" ht="51">
      <c r="A22" s="36" t="s">
        <v>122</v>
      </c>
      <c r="B22" s="37" t="s">
        <v>99</v>
      </c>
      <c r="C22" s="5" t="s">
        <v>102</v>
      </c>
      <c r="D22" s="5" t="s">
        <v>123</v>
      </c>
      <c r="E22" s="5" t="s">
        <v>1</v>
      </c>
      <c r="F22" s="5" t="s">
        <v>1</v>
      </c>
      <c r="G22" s="5"/>
      <c r="H22" s="5" t="s">
        <v>1</v>
      </c>
      <c r="I22" s="38" t="s">
        <v>1</v>
      </c>
      <c r="J22" s="39">
        <f t="shared" ref="J22:M24" si="9">J23</f>
        <v>1270986.1400000001</v>
      </c>
      <c r="K22" s="39"/>
      <c r="L22" s="35">
        <f t="shared" si="4"/>
        <v>1270986.1400000001</v>
      </c>
      <c r="M22" s="39">
        <f t="shared" si="9"/>
        <v>1276213.98</v>
      </c>
    </row>
    <row r="23" spans="1:13">
      <c r="A23" s="40" t="s">
        <v>105</v>
      </c>
      <c r="B23" s="5" t="s">
        <v>99</v>
      </c>
      <c r="C23" s="5" t="s">
        <v>102</v>
      </c>
      <c r="D23" s="5" t="s">
        <v>123</v>
      </c>
      <c r="E23" s="5" t="s">
        <v>106</v>
      </c>
      <c r="F23" s="5" t="s">
        <v>1</v>
      </c>
      <c r="G23" s="5"/>
      <c r="H23" s="5" t="s">
        <v>1</v>
      </c>
      <c r="I23" s="38" t="s">
        <v>1</v>
      </c>
      <c r="J23" s="39">
        <f t="shared" si="9"/>
        <v>1270986.1400000001</v>
      </c>
      <c r="K23" s="39"/>
      <c r="L23" s="35">
        <f t="shared" si="4"/>
        <v>1270986.1400000001</v>
      </c>
      <c r="M23" s="39">
        <f t="shared" si="9"/>
        <v>1276213.98</v>
      </c>
    </row>
    <row r="24" spans="1:13" ht="63.75">
      <c r="A24" s="40" t="s">
        <v>107</v>
      </c>
      <c r="B24" s="5" t="s">
        <v>99</v>
      </c>
      <c r="C24" s="5" t="s">
        <v>102</v>
      </c>
      <c r="D24" s="5" t="s">
        <v>123</v>
      </c>
      <c r="E24" s="5" t="s">
        <v>108</v>
      </c>
      <c r="F24" s="5" t="s">
        <v>1</v>
      </c>
      <c r="G24" s="5"/>
      <c r="H24" s="5" t="s">
        <v>1</v>
      </c>
      <c r="I24" s="38" t="s">
        <v>1</v>
      </c>
      <c r="J24" s="39">
        <f t="shared" si="9"/>
        <v>1270986.1400000001</v>
      </c>
      <c r="K24" s="39"/>
      <c r="L24" s="35">
        <f t="shared" si="4"/>
        <v>1270986.1400000001</v>
      </c>
      <c r="M24" s="39">
        <f t="shared" si="9"/>
        <v>1276213.98</v>
      </c>
    </row>
    <row r="25" spans="1:13" ht="27">
      <c r="A25" s="41" t="s">
        <v>124</v>
      </c>
      <c r="B25" s="42" t="s">
        <v>99</v>
      </c>
      <c r="C25" s="42" t="s">
        <v>102</v>
      </c>
      <c r="D25" s="42" t="s">
        <v>123</v>
      </c>
      <c r="E25" s="42" t="s">
        <v>125</v>
      </c>
      <c r="F25" s="42" t="s">
        <v>1</v>
      </c>
      <c r="G25" s="42"/>
      <c r="H25" s="42" t="s">
        <v>1</v>
      </c>
      <c r="I25" s="43" t="s">
        <v>1</v>
      </c>
      <c r="J25" s="44">
        <f>J26+J31+J38</f>
        <v>1270986.1400000001</v>
      </c>
      <c r="K25" s="44"/>
      <c r="L25" s="214">
        <f t="shared" si="4"/>
        <v>1270986.1400000001</v>
      </c>
      <c r="M25" s="44">
        <f>M26+M31+M38</f>
        <v>1276213.98</v>
      </c>
    </row>
    <row r="26" spans="1:13" ht="76.5">
      <c r="A26" s="40" t="s">
        <v>111</v>
      </c>
      <c r="B26" s="5" t="s">
        <v>99</v>
      </c>
      <c r="C26" s="5" t="s">
        <v>102</v>
      </c>
      <c r="D26" s="5" t="s">
        <v>123</v>
      </c>
      <c r="E26" s="5" t="s">
        <v>125</v>
      </c>
      <c r="F26" s="5" t="s">
        <v>112</v>
      </c>
      <c r="G26" s="5"/>
      <c r="H26" s="5" t="s">
        <v>1</v>
      </c>
      <c r="I26" s="38" t="s">
        <v>1</v>
      </c>
      <c r="J26" s="39">
        <f t="shared" ref="J26:M29" si="10">J27</f>
        <v>472000</v>
      </c>
      <c r="K26" s="39"/>
      <c r="L26" s="35">
        <f t="shared" si="4"/>
        <v>472000</v>
      </c>
      <c r="M26" s="39">
        <f t="shared" si="10"/>
        <v>472000</v>
      </c>
    </row>
    <row r="27" spans="1:13" ht="25.5" hidden="1">
      <c r="A27" s="40" t="s">
        <v>113</v>
      </c>
      <c r="B27" s="5" t="s">
        <v>99</v>
      </c>
      <c r="C27" s="5" t="s">
        <v>102</v>
      </c>
      <c r="D27" s="5" t="s">
        <v>123</v>
      </c>
      <c r="E27" s="5" t="s">
        <v>125</v>
      </c>
      <c r="F27" s="5" t="s">
        <v>114</v>
      </c>
      <c r="G27" s="5"/>
      <c r="H27" s="5" t="s">
        <v>1</v>
      </c>
      <c r="I27" s="38" t="s">
        <v>1</v>
      </c>
      <c r="J27" s="39">
        <f t="shared" si="10"/>
        <v>472000</v>
      </c>
      <c r="K27" s="39"/>
      <c r="L27" s="35">
        <f t="shared" si="4"/>
        <v>472000</v>
      </c>
      <c r="M27" s="39">
        <f t="shared" si="10"/>
        <v>472000</v>
      </c>
    </row>
    <row r="28" spans="1:13" ht="63.75" hidden="1">
      <c r="A28" s="6" t="s">
        <v>126</v>
      </c>
      <c r="B28" s="5" t="s">
        <v>99</v>
      </c>
      <c r="C28" s="5" t="s">
        <v>102</v>
      </c>
      <c r="D28" s="5" t="s">
        <v>123</v>
      </c>
      <c r="E28" s="5" t="s">
        <v>125</v>
      </c>
      <c r="F28" s="5" t="s">
        <v>127</v>
      </c>
      <c r="G28" s="5"/>
      <c r="H28" s="5" t="s">
        <v>1</v>
      </c>
      <c r="I28" s="38" t="s">
        <v>1</v>
      </c>
      <c r="J28" s="39">
        <f t="shared" si="10"/>
        <v>472000</v>
      </c>
      <c r="K28" s="39"/>
      <c r="L28" s="35">
        <f t="shared" si="4"/>
        <v>472000</v>
      </c>
      <c r="M28" s="39">
        <f t="shared" si="10"/>
        <v>472000</v>
      </c>
    </row>
    <row r="29" spans="1:13" hidden="1">
      <c r="A29" s="17" t="s">
        <v>128</v>
      </c>
      <c r="B29" s="16" t="s">
        <v>99</v>
      </c>
      <c r="C29" s="16" t="s">
        <v>102</v>
      </c>
      <c r="D29" s="16" t="s">
        <v>123</v>
      </c>
      <c r="E29" s="16" t="s">
        <v>125</v>
      </c>
      <c r="F29" s="16" t="s">
        <v>127</v>
      </c>
      <c r="G29" s="16"/>
      <c r="H29" s="16">
        <v>226</v>
      </c>
      <c r="I29" s="19" t="s">
        <v>1</v>
      </c>
      <c r="J29" s="12">
        <f t="shared" si="10"/>
        <v>472000</v>
      </c>
      <c r="K29" s="12"/>
      <c r="L29" s="215">
        <f t="shared" si="4"/>
        <v>472000</v>
      </c>
      <c r="M29" s="12">
        <f t="shared" si="10"/>
        <v>472000</v>
      </c>
    </row>
    <row r="30" spans="1:13" hidden="1">
      <c r="A30" s="17" t="s">
        <v>128</v>
      </c>
      <c r="B30" s="16" t="s">
        <v>99</v>
      </c>
      <c r="C30" s="16" t="s">
        <v>102</v>
      </c>
      <c r="D30" s="16" t="s">
        <v>123</v>
      </c>
      <c r="E30" s="16" t="s">
        <v>125</v>
      </c>
      <c r="F30" s="16" t="s">
        <v>127</v>
      </c>
      <c r="G30" s="16"/>
      <c r="H30" s="16">
        <v>226</v>
      </c>
      <c r="I30" s="19">
        <v>1140</v>
      </c>
      <c r="J30" s="12">
        <v>472000</v>
      </c>
      <c r="K30" s="12"/>
      <c r="L30" s="215">
        <f t="shared" si="4"/>
        <v>472000</v>
      </c>
      <c r="M30" s="12">
        <v>472000</v>
      </c>
    </row>
    <row r="31" spans="1:13" ht="25.5">
      <c r="A31" s="40" t="s">
        <v>129</v>
      </c>
      <c r="B31" s="5" t="s">
        <v>99</v>
      </c>
      <c r="C31" s="5" t="s">
        <v>102</v>
      </c>
      <c r="D31" s="5" t="s">
        <v>123</v>
      </c>
      <c r="E31" s="5" t="s">
        <v>125</v>
      </c>
      <c r="F31" s="5" t="s">
        <v>130</v>
      </c>
      <c r="G31" s="51"/>
      <c r="H31" s="51"/>
      <c r="I31" s="52"/>
      <c r="J31" s="26">
        <f t="shared" ref="J31:M32" si="11">J32</f>
        <v>224261.14</v>
      </c>
      <c r="K31" s="26"/>
      <c r="L31" s="35">
        <f t="shared" si="4"/>
        <v>224261.14</v>
      </c>
      <c r="M31" s="26">
        <f t="shared" si="11"/>
        <v>229488.98</v>
      </c>
    </row>
    <row r="32" spans="1:13" ht="38.25" hidden="1">
      <c r="A32" s="40" t="s">
        <v>131</v>
      </c>
      <c r="B32" s="5" t="s">
        <v>99</v>
      </c>
      <c r="C32" s="5" t="s">
        <v>102</v>
      </c>
      <c r="D32" s="5" t="s">
        <v>123</v>
      </c>
      <c r="E32" s="5" t="s">
        <v>125</v>
      </c>
      <c r="F32" s="5" t="s">
        <v>132</v>
      </c>
      <c r="G32" s="51"/>
      <c r="H32" s="51"/>
      <c r="I32" s="52"/>
      <c r="J32" s="26">
        <f t="shared" si="11"/>
        <v>224261.14</v>
      </c>
      <c r="K32" s="26"/>
      <c r="L32" s="35">
        <f t="shared" si="4"/>
        <v>224261.14</v>
      </c>
      <c r="M32" s="26">
        <f t="shared" si="11"/>
        <v>229488.98</v>
      </c>
    </row>
    <row r="33" spans="1:13" ht="38.25" hidden="1">
      <c r="A33" s="6" t="s">
        <v>133</v>
      </c>
      <c r="B33" s="5" t="s">
        <v>99</v>
      </c>
      <c r="C33" s="5" t="s">
        <v>102</v>
      </c>
      <c r="D33" s="5" t="s">
        <v>123</v>
      </c>
      <c r="E33" s="5" t="s">
        <v>125</v>
      </c>
      <c r="F33" s="5" t="s">
        <v>134</v>
      </c>
      <c r="G33" s="5"/>
      <c r="H33" s="5" t="s">
        <v>1</v>
      </c>
      <c r="I33" s="38" t="s">
        <v>1</v>
      </c>
      <c r="J33" s="39">
        <f>J34+J36</f>
        <v>224261.14</v>
      </c>
      <c r="K33" s="39"/>
      <c r="L33" s="35">
        <f t="shared" si="4"/>
        <v>224261.14</v>
      </c>
      <c r="M33" s="39">
        <f>M34+M36</f>
        <v>229488.98</v>
      </c>
    </row>
    <row r="34" spans="1:13" hidden="1">
      <c r="A34" s="17" t="s">
        <v>128</v>
      </c>
      <c r="B34" s="16" t="s">
        <v>99</v>
      </c>
      <c r="C34" s="16" t="s">
        <v>102</v>
      </c>
      <c r="D34" s="16" t="s">
        <v>123</v>
      </c>
      <c r="E34" s="16" t="s">
        <v>125</v>
      </c>
      <c r="F34" s="16" t="s">
        <v>134</v>
      </c>
      <c r="G34" s="16"/>
      <c r="H34" s="16" t="s">
        <v>135</v>
      </c>
      <c r="I34" s="19" t="s">
        <v>1</v>
      </c>
      <c r="J34" s="12">
        <f t="shared" ref="J34:M34" si="12">J35</f>
        <v>50000</v>
      </c>
      <c r="K34" s="12"/>
      <c r="L34" s="215">
        <f t="shared" si="4"/>
        <v>50000</v>
      </c>
      <c r="M34" s="12">
        <f t="shared" si="12"/>
        <v>50000</v>
      </c>
    </row>
    <row r="35" spans="1:13" hidden="1">
      <c r="A35" s="17" t="s">
        <v>136</v>
      </c>
      <c r="B35" s="16">
        <v>803</v>
      </c>
      <c r="C35" s="54" t="s">
        <v>102</v>
      </c>
      <c r="D35" s="16">
        <v>13</v>
      </c>
      <c r="E35" s="16" t="s">
        <v>125</v>
      </c>
      <c r="F35" s="16">
        <v>244</v>
      </c>
      <c r="G35" s="16"/>
      <c r="H35" s="16">
        <v>226</v>
      </c>
      <c r="I35" s="19">
        <v>1140</v>
      </c>
      <c r="J35" s="13">
        <v>50000</v>
      </c>
      <c r="K35" s="13"/>
      <c r="L35" s="215">
        <f t="shared" si="4"/>
        <v>50000</v>
      </c>
      <c r="M35" s="13">
        <v>50000</v>
      </c>
    </row>
    <row r="36" spans="1:13" hidden="1">
      <c r="A36" s="17" t="s">
        <v>137</v>
      </c>
      <c r="B36" s="16" t="s">
        <v>99</v>
      </c>
      <c r="C36" s="16" t="s">
        <v>102</v>
      </c>
      <c r="D36" s="16" t="s">
        <v>123</v>
      </c>
      <c r="E36" s="16" t="s">
        <v>125</v>
      </c>
      <c r="F36" s="16" t="s">
        <v>134</v>
      </c>
      <c r="G36" s="16"/>
      <c r="H36" s="16">
        <v>340</v>
      </c>
      <c r="I36" s="19" t="s">
        <v>1</v>
      </c>
      <c r="J36" s="12">
        <f t="shared" ref="J36:M36" si="13">J37</f>
        <v>174261.14</v>
      </c>
      <c r="K36" s="12"/>
      <c r="L36" s="215">
        <f t="shared" si="4"/>
        <v>174261.14</v>
      </c>
      <c r="M36" s="12">
        <f t="shared" si="13"/>
        <v>179488.98</v>
      </c>
    </row>
    <row r="37" spans="1:13" ht="25.5" hidden="1">
      <c r="A37" s="17" t="s">
        <v>138</v>
      </c>
      <c r="B37" s="16" t="s">
        <v>99</v>
      </c>
      <c r="C37" s="16" t="s">
        <v>102</v>
      </c>
      <c r="D37" s="16" t="s">
        <v>123</v>
      </c>
      <c r="E37" s="16" t="s">
        <v>125</v>
      </c>
      <c r="F37" s="16" t="s">
        <v>134</v>
      </c>
      <c r="G37" s="16"/>
      <c r="H37" s="16">
        <v>349</v>
      </c>
      <c r="I37" s="19" t="s">
        <v>139</v>
      </c>
      <c r="J37" s="13">
        <v>174261.14</v>
      </c>
      <c r="K37" s="13"/>
      <c r="L37" s="215">
        <f t="shared" si="4"/>
        <v>174261.14</v>
      </c>
      <c r="M37" s="13">
        <v>179488.98</v>
      </c>
    </row>
    <row r="38" spans="1:13" ht="25.5">
      <c r="A38" s="40" t="s">
        <v>140</v>
      </c>
      <c r="B38" s="5" t="s">
        <v>99</v>
      </c>
      <c r="C38" s="5" t="s">
        <v>102</v>
      </c>
      <c r="D38" s="5" t="s">
        <v>123</v>
      </c>
      <c r="E38" s="5" t="s">
        <v>125</v>
      </c>
      <c r="F38" s="5" t="s">
        <v>141</v>
      </c>
      <c r="G38" s="5"/>
      <c r="H38" s="5" t="s">
        <v>1</v>
      </c>
      <c r="I38" s="38" t="s">
        <v>1</v>
      </c>
      <c r="J38" s="27">
        <v>574725</v>
      </c>
      <c r="K38" s="27"/>
      <c r="L38" s="35">
        <f t="shared" si="4"/>
        <v>574725</v>
      </c>
      <c r="M38" s="27">
        <v>574725</v>
      </c>
    </row>
    <row r="39" spans="1:13" hidden="1">
      <c r="A39" s="6" t="s">
        <v>142</v>
      </c>
      <c r="B39" s="5" t="s">
        <v>99</v>
      </c>
      <c r="C39" s="5" t="s">
        <v>102</v>
      </c>
      <c r="D39" s="5" t="s">
        <v>123</v>
      </c>
      <c r="E39" s="5" t="s">
        <v>125</v>
      </c>
      <c r="F39" s="5" t="s">
        <v>143</v>
      </c>
      <c r="G39" s="5"/>
      <c r="H39" s="5" t="s">
        <v>1</v>
      </c>
      <c r="I39" s="38" t="s">
        <v>1</v>
      </c>
      <c r="J39" s="27">
        <v>574725</v>
      </c>
      <c r="K39" s="27"/>
      <c r="L39" s="35">
        <f t="shared" si="4"/>
        <v>574725</v>
      </c>
      <c r="M39" s="27">
        <v>574725</v>
      </c>
    </row>
    <row r="40" spans="1:13" hidden="1">
      <c r="A40" s="17" t="s">
        <v>144</v>
      </c>
      <c r="B40" s="16" t="s">
        <v>99</v>
      </c>
      <c r="C40" s="16" t="s">
        <v>102</v>
      </c>
      <c r="D40" s="16" t="s">
        <v>123</v>
      </c>
      <c r="E40" s="16" t="s">
        <v>125</v>
      </c>
      <c r="F40" s="16" t="s">
        <v>143</v>
      </c>
      <c r="G40" s="16"/>
      <c r="H40" s="16" t="s">
        <v>145</v>
      </c>
      <c r="I40" s="19" t="s">
        <v>1</v>
      </c>
      <c r="J40" s="13">
        <v>574725</v>
      </c>
      <c r="K40" s="13"/>
      <c r="L40" s="215">
        <f t="shared" si="4"/>
        <v>574725</v>
      </c>
      <c r="M40" s="13">
        <v>574725</v>
      </c>
    </row>
    <row r="41" spans="1:13" ht="25.5" hidden="1">
      <c r="A41" s="17" t="s">
        <v>146</v>
      </c>
      <c r="B41" s="16" t="s">
        <v>99</v>
      </c>
      <c r="C41" s="16" t="s">
        <v>102</v>
      </c>
      <c r="D41" s="16" t="s">
        <v>123</v>
      </c>
      <c r="E41" s="16" t="s">
        <v>125</v>
      </c>
      <c r="F41" s="16" t="s">
        <v>143</v>
      </c>
      <c r="G41" s="16"/>
      <c r="H41" s="16">
        <v>296</v>
      </c>
      <c r="I41" s="19" t="s">
        <v>147</v>
      </c>
      <c r="J41" s="13">
        <v>574725</v>
      </c>
      <c r="K41" s="13"/>
      <c r="L41" s="215">
        <f t="shared" si="4"/>
        <v>574725</v>
      </c>
      <c r="M41" s="13">
        <v>574725</v>
      </c>
    </row>
    <row r="42" spans="1:13" ht="63.75">
      <c r="A42" s="36" t="s">
        <v>148</v>
      </c>
      <c r="B42" s="37" t="s">
        <v>99</v>
      </c>
      <c r="C42" s="5" t="s">
        <v>102</v>
      </c>
      <c r="D42" s="5" t="s">
        <v>149</v>
      </c>
      <c r="E42" s="5" t="s">
        <v>1</v>
      </c>
      <c r="F42" s="5" t="s">
        <v>1</v>
      </c>
      <c r="G42" s="5"/>
      <c r="H42" s="5" t="s">
        <v>1</v>
      </c>
      <c r="I42" s="38" t="s">
        <v>1</v>
      </c>
      <c r="J42" s="39">
        <f t="shared" ref="J42:M44" si="14">J43</f>
        <v>84954246.819999993</v>
      </c>
      <c r="K42" s="39">
        <f t="shared" si="14"/>
        <v>0</v>
      </c>
      <c r="L42" s="39">
        <f t="shared" si="14"/>
        <v>84954246.819999993</v>
      </c>
      <c r="M42" s="39">
        <f t="shared" si="14"/>
        <v>85342124.75999999</v>
      </c>
    </row>
    <row r="43" spans="1:13">
      <c r="A43" s="40" t="s">
        <v>105</v>
      </c>
      <c r="B43" s="5" t="s">
        <v>99</v>
      </c>
      <c r="C43" s="5" t="s">
        <v>102</v>
      </c>
      <c r="D43" s="5" t="s">
        <v>149</v>
      </c>
      <c r="E43" s="5" t="s">
        <v>106</v>
      </c>
      <c r="F43" s="5" t="s">
        <v>1</v>
      </c>
      <c r="G43" s="5"/>
      <c r="H43" s="5" t="s">
        <v>1</v>
      </c>
      <c r="I43" s="38" t="s">
        <v>1</v>
      </c>
      <c r="J43" s="39">
        <f t="shared" si="14"/>
        <v>84954246.819999993</v>
      </c>
      <c r="K43" s="39">
        <f t="shared" si="14"/>
        <v>0</v>
      </c>
      <c r="L43" s="39">
        <f t="shared" si="14"/>
        <v>84954246.819999993</v>
      </c>
      <c r="M43" s="39">
        <f t="shared" si="14"/>
        <v>85342124.75999999</v>
      </c>
    </row>
    <row r="44" spans="1:13" ht="63.75">
      <c r="A44" s="40" t="s">
        <v>107</v>
      </c>
      <c r="B44" s="5" t="s">
        <v>99</v>
      </c>
      <c r="C44" s="5" t="s">
        <v>102</v>
      </c>
      <c r="D44" s="5" t="s">
        <v>149</v>
      </c>
      <c r="E44" s="5" t="s">
        <v>108</v>
      </c>
      <c r="F44" s="5" t="s">
        <v>1</v>
      </c>
      <c r="G44" s="5"/>
      <c r="H44" s="5" t="s">
        <v>1</v>
      </c>
      <c r="I44" s="38" t="s">
        <v>1</v>
      </c>
      <c r="J44" s="39">
        <f t="shared" si="14"/>
        <v>84954246.819999993</v>
      </c>
      <c r="K44" s="39">
        <f t="shared" si="14"/>
        <v>0</v>
      </c>
      <c r="L44" s="39">
        <f t="shared" si="14"/>
        <v>84954246.819999993</v>
      </c>
      <c r="M44" s="39">
        <f t="shared" si="14"/>
        <v>85342124.75999999</v>
      </c>
    </row>
    <row r="45" spans="1:13" ht="27">
      <c r="A45" s="41" t="s">
        <v>124</v>
      </c>
      <c r="B45" s="42" t="s">
        <v>99</v>
      </c>
      <c r="C45" s="42" t="s">
        <v>102</v>
      </c>
      <c r="D45" s="42" t="s">
        <v>149</v>
      </c>
      <c r="E45" s="42" t="s">
        <v>125</v>
      </c>
      <c r="F45" s="42" t="s">
        <v>1</v>
      </c>
      <c r="G45" s="42"/>
      <c r="H45" s="42" t="s">
        <v>1</v>
      </c>
      <c r="I45" s="43" t="s">
        <v>1</v>
      </c>
      <c r="J45" s="44">
        <f>J46+J62+J96</f>
        <v>84954246.819999993</v>
      </c>
      <c r="K45" s="44">
        <f t="shared" ref="K45:L45" si="15">K46+K62+K96</f>
        <v>0</v>
      </c>
      <c r="L45" s="44">
        <f t="shared" si="15"/>
        <v>84954246.819999993</v>
      </c>
      <c r="M45" s="44">
        <f>M46+M62+M96</f>
        <v>85342124.75999999</v>
      </c>
    </row>
    <row r="46" spans="1:13" ht="76.5">
      <c r="A46" s="40" t="s">
        <v>111</v>
      </c>
      <c r="B46" s="5" t="s">
        <v>99</v>
      </c>
      <c r="C46" s="5" t="s">
        <v>102</v>
      </c>
      <c r="D46" s="5" t="s">
        <v>149</v>
      </c>
      <c r="E46" s="5" t="s">
        <v>125</v>
      </c>
      <c r="F46" s="5" t="s">
        <v>112</v>
      </c>
      <c r="G46" s="5"/>
      <c r="H46" s="5" t="s">
        <v>1</v>
      </c>
      <c r="I46" s="38" t="s">
        <v>1</v>
      </c>
      <c r="J46" s="39">
        <f t="shared" ref="J46:M46" si="16">J47</f>
        <v>76920481.159999996</v>
      </c>
      <c r="K46" s="39"/>
      <c r="L46" s="35">
        <f t="shared" si="4"/>
        <v>76920481.159999996</v>
      </c>
      <c r="M46" s="39">
        <f t="shared" si="16"/>
        <v>77176641.159999996</v>
      </c>
    </row>
    <row r="47" spans="1:13" ht="25.5" hidden="1">
      <c r="A47" s="40" t="s">
        <v>113</v>
      </c>
      <c r="B47" s="5" t="s">
        <v>99</v>
      </c>
      <c r="C47" s="5" t="s">
        <v>102</v>
      </c>
      <c r="D47" s="5" t="s">
        <v>149</v>
      </c>
      <c r="E47" s="5" t="s">
        <v>125</v>
      </c>
      <c r="F47" s="5" t="s">
        <v>114</v>
      </c>
      <c r="G47" s="5"/>
      <c r="H47" s="5" t="s">
        <v>1</v>
      </c>
      <c r="I47" s="38" t="s">
        <v>1</v>
      </c>
      <c r="J47" s="39">
        <f>J48+J50+J59</f>
        <v>76920481.159999996</v>
      </c>
      <c r="K47" s="39"/>
      <c r="L47" s="35">
        <f t="shared" si="4"/>
        <v>76920481.159999996</v>
      </c>
      <c r="M47" s="39">
        <f>M48+M50+M59</f>
        <v>77176641.159999996</v>
      </c>
    </row>
    <row r="48" spans="1:13" ht="25.5" hidden="1">
      <c r="A48" s="6" t="s">
        <v>115</v>
      </c>
      <c r="B48" s="5" t="s">
        <v>99</v>
      </c>
      <c r="C48" s="5" t="s">
        <v>102</v>
      </c>
      <c r="D48" s="5" t="s">
        <v>149</v>
      </c>
      <c r="E48" s="5" t="s">
        <v>125</v>
      </c>
      <c r="F48" s="5" t="s">
        <v>117</v>
      </c>
      <c r="G48" s="5"/>
      <c r="H48" s="5" t="s">
        <v>1</v>
      </c>
      <c r="I48" s="38" t="s">
        <v>1</v>
      </c>
      <c r="J48" s="39">
        <f t="shared" ref="J48:M48" si="17">J49</f>
        <v>57033011.640000001</v>
      </c>
      <c r="K48" s="39"/>
      <c r="L48" s="35">
        <f t="shared" si="4"/>
        <v>57033011.640000001</v>
      </c>
      <c r="M48" s="39">
        <f t="shared" si="17"/>
        <v>57033011.640000001</v>
      </c>
    </row>
    <row r="49" spans="1:13" hidden="1">
      <c r="A49" s="17" t="s">
        <v>116</v>
      </c>
      <c r="B49" s="16" t="s">
        <v>99</v>
      </c>
      <c r="C49" s="16" t="s">
        <v>102</v>
      </c>
      <c r="D49" s="16" t="s">
        <v>149</v>
      </c>
      <c r="E49" s="16" t="s">
        <v>125</v>
      </c>
      <c r="F49" s="16" t="s">
        <v>117</v>
      </c>
      <c r="G49" s="16"/>
      <c r="H49" s="16" t="s">
        <v>118</v>
      </c>
      <c r="I49" s="19" t="s">
        <v>1</v>
      </c>
      <c r="J49" s="13">
        <v>57033011.640000001</v>
      </c>
      <c r="K49" s="13"/>
      <c r="L49" s="215">
        <f t="shared" si="4"/>
        <v>57033011.640000001</v>
      </c>
      <c r="M49" s="13">
        <v>57033011.640000001</v>
      </c>
    </row>
    <row r="50" spans="1:13" ht="38.25" hidden="1">
      <c r="A50" s="6" t="s">
        <v>150</v>
      </c>
      <c r="B50" s="5" t="s">
        <v>99</v>
      </c>
      <c r="C50" s="5" t="s">
        <v>102</v>
      </c>
      <c r="D50" s="5" t="s">
        <v>149</v>
      </c>
      <c r="E50" s="5" t="s">
        <v>125</v>
      </c>
      <c r="F50" s="5" t="s">
        <v>151</v>
      </c>
      <c r="G50" s="5"/>
      <c r="H50" s="5" t="s">
        <v>1</v>
      </c>
      <c r="I50" s="38" t="s">
        <v>1</v>
      </c>
      <c r="J50" s="39">
        <f>J51+J53+J55+J57</f>
        <v>2663500</v>
      </c>
      <c r="K50" s="39"/>
      <c r="L50" s="35">
        <f t="shared" si="4"/>
        <v>2663500</v>
      </c>
      <c r="M50" s="39">
        <f>M51+M53+M55+M57</f>
        <v>2719660</v>
      </c>
    </row>
    <row r="51" spans="1:13" ht="25.5" hidden="1">
      <c r="A51" s="55" t="s">
        <v>152</v>
      </c>
      <c r="B51" s="16" t="s">
        <v>99</v>
      </c>
      <c r="C51" s="16" t="s">
        <v>102</v>
      </c>
      <c r="D51" s="16" t="s">
        <v>149</v>
      </c>
      <c r="E51" s="16" t="s">
        <v>125</v>
      </c>
      <c r="F51" s="16" t="s">
        <v>151</v>
      </c>
      <c r="G51" s="16"/>
      <c r="H51" s="16" t="s">
        <v>153</v>
      </c>
      <c r="I51" s="56"/>
      <c r="J51" s="57">
        <f t="shared" ref="J51:M51" si="18">J52</f>
        <v>42000</v>
      </c>
      <c r="K51" s="57"/>
      <c r="L51" s="215">
        <f t="shared" si="4"/>
        <v>42000</v>
      </c>
      <c r="M51" s="57">
        <f t="shared" si="18"/>
        <v>42000</v>
      </c>
    </row>
    <row r="52" spans="1:13" hidden="1">
      <c r="A52" s="55" t="s">
        <v>154</v>
      </c>
      <c r="B52" s="16" t="s">
        <v>99</v>
      </c>
      <c r="C52" s="16" t="s">
        <v>102</v>
      </c>
      <c r="D52" s="16" t="s">
        <v>149</v>
      </c>
      <c r="E52" s="16" t="s">
        <v>125</v>
      </c>
      <c r="F52" s="16" t="s">
        <v>151</v>
      </c>
      <c r="G52" s="16"/>
      <c r="H52" s="16" t="s">
        <v>153</v>
      </c>
      <c r="I52" s="56">
        <v>1104</v>
      </c>
      <c r="J52" s="57">
        <v>42000</v>
      </c>
      <c r="K52" s="57"/>
      <c r="L52" s="215">
        <f t="shared" si="4"/>
        <v>42000</v>
      </c>
      <c r="M52" s="57">
        <v>42000</v>
      </c>
    </row>
    <row r="53" spans="1:13" ht="25.5" hidden="1">
      <c r="A53" s="55" t="s">
        <v>155</v>
      </c>
      <c r="B53" s="16" t="s">
        <v>99</v>
      </c>
      <c r="C53" s="16" t="s">
        <v>102</v>
      </c>
      <c r="D53" s="16" t="s">
        <v>149</v>
      </c>
      <c r="E53" s="16" t="s">
        <v>125</v>
      </c>
      <c r="F53" s="16" t="s">
        <v>151</v>
      </c>
      <c r="G53" s="61"/>
      <c r="H53" s="61">
        <v>214</v>
      </c>
      <c r="I53" s="56"/>
      <c r="J53" s="57">
        <f t="shared" ref="J53:M53" si="19">J54</f>
        <v>1872000</v>
      </c>
      <c r="K53" s="57"/>
      <c r="L53" s="215">
        <f t="shared" si="4"/>
        <v>1872000</v>
      </c>
      <c r="M53" s="57">
        <f t="shared" si="19"/>
        <v>1928160</v>
      </c>
    </row>
    <row r="54" spans="1:13" ht="25.5" hidden="1">
      <c r="A54" s="55" t="s">
        <v>156</v>
      </c>
      <c r="B54" s="16" t="s">
        <v>99</v>
      </c>
      <c r="C54" s="16" t="s">
        <v>102</v>
      </c>
      <c r="D54" s="16" t="s">
        <v>149</v>
      </c>
      <c r="E54" s="16" t="s">
        <v>125</v>
      </c>
      <c r="F54" s="16" t="s">
        <v>151</v>
      </c>
      <c r="G54" s="61"/>
      <c r="H54" s="61">
        <v>214</v>
      </c>
      <c r="I54" s="56">
        <v>1101</v>
      </c>
      <c r="J54" s="57">
        <v>1872000</v>
      </c>
      <c r="K54" s="57"/>
      <c r="L54" s="215">
        <f t="shared" si="4"/>
        <v>1872000</v>
      </c>
      <c r="M54" s="57">
        <v>1928160</v>
      </c>
    </row>
    <row r="55" spans="1:13" hidden="1">
      <c r="A55" s="55" t="s">
        <v>128</v>
      </c>
      <c r="B55" s="16" t="s">
        <v>99</v>
      </c>
      <c r="C55" s="16" t="s">
        <v>102</v>
      </c>
      <c r="D55" s="16" t="s">
        <v>149</v>
      </c>
      <c r="E55" s="16" t="s">
        <v>125</v>
      </c>
      <c r="F55" s="16" t="s">
        <v>151</v>
      </c>
      <c r="G55" s="61"/>
      <c r="H55" s="61">
        <v>226</v>
      </c>
      <c r="I55" s="56"/>
      <c r="J55" s="57">
        <f t="shared" ref="J55:M55" si="20">J56</f>
        <v>442000</v>
      </c>
      <c r="K55" s="57"/>
      <c r="L55" s="215">
        <f t="shared" si="4"/>
        <v>442000</v>
      </c>
      <c r="M55" s="57">
        <f t="shared" si="20"/>
        <v>442000</v>
      </c>
    </row>
    <row r="56" spans="1:13" hidden="1">
      <c r="A56" s="55" t="s">
        <v>136</v>
      </c>
      <c r="B56" s="16" t="s">
        <v>99</v>
      </c>
      <c r="C56" s="16" t="s">
        <v>102</v>
      </c>
      <c r="D56" s="16" t="s">
        <v>149</v>
      </c>
      <c r="E56" s="16" t="s">
        <v>125</v>
      </c>
      <c r="F56" s="16" t="s">
        <v>151</v>
      </c>
      <c r="G56" s="61"/>
      <c r="H56" s="61">
        <v>226</v>
      </c>
      <c r="I56" s="56">
        <v>1140</v>
      </c>
      <c r="J56" s="57">
        <v>442000</v>
      </c>
      <c r="K56" s="57"/>
      <c r="L56" s="215">
        <f t="shared" si="4"/>
        <v>442000</v>
      </c>
      <c r="M56" s="57">
        <v>442000</v>
      </c>
    </row>
    <row r="57" spans="1:13" ht="25.5" hidden="1">
      <c r="A57" s="17" t="s">
        <v>157</v>
      </c>
      <c r="B57" s="16" t="s">
        <v>99</v>
      </c>
      <c r="C57" s="16" t="s">
        <v>102</v>
      </c>
      <c r="D57" s="16" t="s">
        <v>149</v>
      </c>
      <c r="E57" s="16" t="s">
        <v>125</v>
      </c>
      <c r="F57" s="16" t="s">
        <v>151</v>
      </c>
      <c r="G57" s="16"/>
      <c r="H57" s="16">
        <v>267</v>
      </c>
      <c r="I57" s="19"/>
      <c r="J57" s="12">
        <f t="shared" ref="J57:M57" si="21">J58</f>
        <v>307500</v>
      </c>
      <c r="K57" s="12"/>
      <c r="L57" s="215">
        <f t="shared" si="4"/>
        <v>307500</v>
      </c>
      <c r="M57" s="12">
        <f t="shared" si="21"/>
        <v>307500</v>
      </c>
    </row>
    <row r="58" spans="1:13" hidden="1">
      <c r="A58" s="17" t="s">
        <v>158</v>
      </c>
      <c r="B58" s="16" t="s">
        <v>99</v>
      </c>
      <c r="C58" s="16" t="s">
        <v>102</v>
      </c>
      <c r="D58" s="16" t="s">
        <v>149</v>
      </c>
      <c r="E58" s="16" t="s">
        <v>125</v>
      </c>
      <c r="F58" s="16" t="s">
        <v>151</v>
      </c>
      <c r="G58" s="16"/>
      <c r="H58" s="16">
        <v>267</v>
      </c>
      <c r="I58" s="19">
        <v>1142</v>
      </c>
      <c r="J58" s="12">
        <v>307500</v>
      </c>
      <c r="K58" s="12"/>
      <c r="L58" s="215">
        <f t="shared" si="4"/>
        <v>307500</v>
      </c>
      <c r="M58" s="12">
        <v>307500</v>
      </c>
    </row>
    <row r="59" spans="1:13" ht="51" hidden="1">
      <c r="A59" s="45" t="s">
        <v>119</v>
      </c>
      <c r="B59" s="46">
        <v>803</v>
      </c>
      <c r="C59" s="47" t="s">
        <v>102</v>
      </c>
      <c r="D59" s="47" t="s">
        <v>149</v>
      </c>
      <c r="E59" s="63" t="s">
        <v>110</v>
      </c>
      <c r="F59" s="46">
        <v>129</v>
      </c>
      <c r="G59" s="46"/>
      <c r="H59" s="16"/>
      <c r="I59" s="19"/>
      <c r="J59" s="26">
        <f t="shared" ref="J59:M59" si="22">J60+J61</f>
        <v>17223969.52</v>
      </c>
      <c r="K59" s="26"/>
      <c r="L59" s="35">
        <f t="shared" si="4"/>
        <v>17223969.52</v>
      </c>
      <c r="M59" s="26">
        <f t="shared" si="22"/>
        <v>17423969.52</v>
      </c>
    </row>
    <row r="60" spans="1:13" hidden="1">
      <c r="A60" s="17" t="s">
        <v>120</v>
      </c>
      <c r="B60" s="16" t="s">
        <v>99</v>
      </c>
      <c r="C60" s="16" t="s">
        <v>102</v>
      </c>
      <c r="D60" s="16" t="s">
        <v>149</v>
      </c>
      <c r="E60" s="16" t="s">
        <v>125</v>
      </c>
      <c r="F60" s="16">
        <v>129</v>
      </c>
      <c r="G60" s="16"/>
      <c r="H60" s="16" t="s">
        <v>121</v>
      </c>
      <c r="I60" s="19" t="s">
        <v>1</v>
      </c>
      <c r="J60" s="13">
        <v>17023969.52</v>
      </c>
      <c r="K60" s="13"/>
      <c r="L60" s="215">
        <f t="shared" si="4"/>
        <v>17023969.52</v>
      </c>
      <c r="M60" s="13">
        <v>17223969.52</v>
      </c>
    </row>
    <row r="61" spans="1:13" ht="25.5" hidden="1">
      <c r="A61" s="17" t="s">
        <v>160</v>
      </c>
      <c r="B61" s="16" t="s">
        <v>99</v>
      </c>
      <c r="C61" s="16" t="s">
        <v>102</v>
      </c>
      <c r="D61" s="16" t="s">
        <v>149</v>
      </c>
      <c r="E61" s="16" t="s">
        <v>125</v>
      </c>
      <c r="F61" s="16">
        <v>129</v>
      </c>
      <c r="G61" s="16"/>
      <c r="H61" s="16">
        <v>266</v>
      </c>
      <c r="I61" s="19"/>
      <c r="J61" s="13">
        <v>200000</v>
      </c>
      <c r="K61" s="13"/>
      <c r="L61" s="215">
        <f t="shared" si="4"/>
        <v>200000</v>
      </c>
      <c r="M61" s="13">
        <v>200000</v>
      </c>
    </row>
    <row r="62" spans="1:13" ht="25.5">
      <c r="A62" s="40" t="s">
        <v>129</v>
      </c>
      <c r="B62" s="5" t="s">
        <v>99</v>
      </c>
      <c r="C62" s="5" t="s">
        <v>102</v>
      </c>
      <c r="D62" s="5" t="s">
        <v>149</v>
      </c>
      <c r="E62" s="5" t="s">
        <v>125</v>
      </c>
      <c r="F62" s="5" t="s">
        <v>130</v>
      </c>
      <c r="G62" s="5"/>
      <c r="H62" s="5" t="s">
        <v>1</v>
      </c>
      <c r="I62" s="38" t="s">
        <v>1</v>
      </c>
      <c r="J62" s="39">
        <f t="shared" ref="J62:M62" si="23">J63</f>
        <v>7717065.6600000001</v>
      </c>
      <c r="K62" s="39"/>
      <c r="L62" s="35">
        <f t="shared" si="4"/>
        <v>7717065.6600000001</v>
      </c>
      <c r="M62" s="39">
        <f t="shared" si="23"/>
        <v>7848783.6000000006</v>
      </c>
    </row>
    <row r="63" spans="1:13" ht="38.25" hidden="1">
      <c r="A63" s="40" t="s">
        <v>131</v>
      </c>
      <c r="B63" s="5" t="s">
        <v>99</v>
      </c>
      <c r="C63" s="5" t="s">
        <v>102</v>
      </c>
      <c r="D63" s="5" t="s">
        <v>149</v>
      </c>
      <c r="E63" s="5" t="s">
        <v>125</v>
      </c>
      <c r="F63" s="5" t="s">
        <v>132</v>
      </c>
      <c r="G63" s="5"/>
      <c r="H63" s="5" t="s">
        <v>1</v>
      </c>
      <c r="I63" s="38" t="s">
        <v>1</v>
      </c>
      <c r="J63" s="39">
        <f>J64+J76</f>
        <v>7717065.6600000001</v>
      </c>
      <c r="K63" s="39"/>
      <c r="L63" s="35">
        <f t="shared" si="4"/>
        <v>7717065.6600000001</v>
      </c>
      <c r="M63" s="39">
        <f>M64+M76</f>
        <v>7848783.6000000006</v>
      </c>
    </row>
    <row r="64" spans="1:13" ht="38.25" hidden="1">
      <c r="A64" s="6" t="s">
        <v>161</v>
      </c>
      <c r="B64" s="5" t="s">
        <v>99</v>
      </c>
      <c r="C64" s="5" t="s">
        <v>102</v>
      </c>
      <c r="D64" s="5" t="s">
        <v>149</v>
      </c>
      <c r="E64" s="5" t="s">
        <v>125</v>
      </c>
      <c r="F64" s="5" t="s">
        <v>162</v>
      </c>
      <c r="G64" s="5"/>
      <c r="H64" s="5" t="s">
        <v>1</v>
      </c>
      <c r="I64" s="38" t="s">
        <v>1</v>
      </c>
      <c r="J64" s="39">
        <f>J65+J66+J70+J72+J74+J68</f>
        <v>2302353.92</v>
      </c>
      <c r="K64" s="39"/>
      <c r="L64" s="35">
        <f t="shared" si="4"/>
        <v>2302353.92</v>
      </c>
      <c r="M64" s="39">
        <f>M65+M66+M70+M72+M74+M68</f>
        <v>2322404.54</v>
      </c>
    </row>
    <row r="65" spans="1:14" hidden="1">
      <c r="A65" s="17" t="s">
        <v>0</v>
      </c>
      <c r="B65" s="16" t="s">
        <v>99</v>
      </c>
      <c r="C65" s="16" t="s">
        <v>102</v>
      </c>
      <c r="D65" s="16" t="s">
        <v>149</v>
      </c>
      <c r="E65" s="16" t="s">
        <v>125</v>
      </c>
      <c r="F65" s="16" t="s">
        <v>162</v>
      </c>
      <c r="G65" s="16"/>
      <c r="H65" s="16" t="s">
        <v>163</v>
      </c>
      <c r="I65" s="19" t="s">
        <v>1</v>
      </c>
      <c r="J65" s="12">
        <v>668353.92000000004</v>
      </c>
      <c r="K65" s="12"/>
      <c r="L65" s="215">
        <f t="shared" si="4"/>
        <v>668353.92000000004</v>
      </c>
      <c r="M65" s="12">
        <v>688404.54</v>
      </c>
    </row>
    <row r="66" spans="1:14" hidden="1">
      <c r="A66" s="17" t="s">
        <v>164</v>
      </c>
      <c r="B66" s="16" t="s">
        <v>99</v>
      </c>
      <c r="C66" s="16" t="s">
        <v>102</v>
      </c>
      <c r="D66" s="16" t="s">
        <v>149</v>
      </c>
      <c r="E66" s="16" t="s">
        <v>125</v>
      </c>
      <c r="F66" s="16">
        <v>242</v>
      </c>
      <c r="G66" s="16"/>
      <c r="H66" s="16" t="s">
        <v>165</v>
      </c>
      <c r="I66" s="19"/>
      <c r="J66" s="12">
        <f t="shared" ref="J66:M66" si="24">J67</f>
        <v>130000</v>
      </c>
      <c r="K66" s="12"/>
      <c r="L66" s="215">
        <f t="shared" si="4"/>
        <v>130000</v>
      </c>
      <c r="M66" s="12">
        <f t="shared" si="24"/>
        <v>130000</v>
      </c>
    </row>
    <row r="67" spans="1:14" ht="25.5" hidden="1">
      <c r="A67" s="17" t="s">
        <v>166</v>
      </c>
      <c r="B67" s="16" t="s">
        <v>99</v>
      </c>
      <c r="C67" s="16" t="s">
        <v>102</v>
      </c>
      <c r="D67" s="16" t="s">
        <v>149</v>
      </c>
      <c r="E67" s="16" t="s">
        <v>125</v>
      </c>
      <c r="F67" s="16">
        <v>242</v>
      </c>
      <c r="G67" s="16"/>
      <c r="H67" s="16" t="s">
        <v>165</v>
      </c>
      <c r="I67" s="19">
        <v>1129</v>
      </c>
      <c r="J67" s="13">
        <v>130000</v>
      </c>
      <c r="K67" s="13"/>
      <c r="L67" s="215">
        <f t="shared" si="4"/>
        <v>130000</v>
      </c>
      <c r="M67" s="13">
        <v>130000</v>
      </c>
    </row>
    <row r="68" spans="1:14" hidden="1">
      <c r="A68" s="17" t="s">
        <v>128</v>
      </c>
      <c r="B68" s="16" t="s">
        <v>99</v>
      </c>
      <c r="C68" s="16" t="s">
        <v>102</v>
      </c>
      <c r="D68" s="16" t="s">
        <v>149</v>
      </c>
      <c r="E68" s="16" t="s">
        <v>125</v>
      </c>
      <c r="F68" s="16">
        <v>242</v>
      </c>
      <c r="G68" s="16"/>
      <c r="H68" s="16">
        <v>226</v>
      </c>
      <c r="I68" s="19"/>
      <c r="J68" s="12">
        <f t="shared" ref="J68:M68" si="25">J69</f>
        <v>16000</v>
      </c>
      <c r="K68" s="12">
        <f t="shared" si="25"/>
        <v>1000000</v>
      </c>
      <c r="L68" s="12">
        <f t="shared" si="25"/>
        <v>1016000</v>
      </c>
      <c r="M68" s="12">
        <f t="shared" si="25"/>
        <v>16000</v>
      </c>
    </row>
    <row r="69" spans="1:14" ht="25.5" hidden="1">
      <c r="A69" s="17" t="s">
        <v>167</v>
      </c>
      <c r="B69" s="16" t="s">
        <v>99</v>
      </c>
      <c r="C69" s="16" t="s">
        <v>102</v>
      </c>
      <c r="D69" s="16" t="s">
        <v>149</v>
      </c>
      <c r="E69" s="16" t="s">
        <v>125</v>
      </c>
      <c r="F69" s="16">
        <v>242</v>
      </c>
      <c r="G69" s="16"/>
      <c r="H69" s="16">
        <v>226</v>
      </c>
      <c r="I69" s="19">
        <v>1136</v>
      </c>
      <c r="J69" s="13">
        <v>16000</v>
      </c>
      <c r="K69" s="13">
        <v>1000000</v>
      </c>
      <c r="L69" s="215">
        <f t="shared" si="4"/>
        <v>1016000</v>
      </c>
      <c r="M69" s="13">
        <v>16000</v>
      </c>
    </row>
    <row r="70" spans="1:14" hidden="1">
      <c r="A70" s="17" t="s">
        <v>168</v>
      </c>
      <c r="B70" s="16" t="s">
        <v>99</v>
      </c>
      <c r="C70" s="16" t="s">
        <v>102</v>
      </c>
      <c r="D70" s="16" t="s">
        <v>149</v>
      </c>
      <c r="E70" s="16" t="s">
        <v>125</v>
      </c>
      <c r="F70" s="16" t="s">
        <v>162</v>
      </c>
      <c r="G70" s="16"/>
      <c r="H70" s="16" t="s">
        <v>169</v>
      </c>
      <c r="I70" s="19" t="s">
        <v>1</v>
      </c>
      <c r="J70" s="12">
        <f t="shared" ref="J70:M70" si="26">J71</f>
        <v>100000</v>
      </c>
      <c r="K70" s="12"/>
      <c r="L70" s="215">
        <f t="shared" si="4"/>
        <v>100000</v>
      </c>
      <c r="M70" s="12">
        <f t="shared" si="26"/>
        <v>100000</v>
      </c>
    </row>
    <row r="71" spans="1:14" ht="25.5" hidden="1">
      <c r="A71" s="17" t="s">
        <v>170</v>
      </c>
      <c r="B71" s="16" t="s">
        <v>99</v>
      </c>
      <c r="C71" s="16" t="s">
        <v>102</v>
      </c>
      <c r="D71" s="16" t="s">
        <v>149</v>
      </c>
      <c r="E71" s="16" t="s">
        <v>125</v>
      </c>
      <c r="F71" s="16" t="s">
        <v>162</v>
      </c>
      <c r="G71" s="16"/>
      <c r="H71" s="16" t="s">
        <v>169</v>
      </c>
      <c r="I71" s="19" t="s">
        <v>171</v>
      </c>
      <c r="J71" s="12">
        <v>100000</v>
      </c>
      <c r="K71" s="12"/>
      <c r="L71" s="215">
        <f t="shared" si="4"/>
        <v>100000</v>
      </c>
      <c r="M71" s="12">
        <v>100000</v>
      </c>
      <c r="N71" s="211"/>
    </row>
    <row r="72" spans="1:14" hidden="1">
      <c r="A72" s="17" t="s">
        <v>172</v>
      </c>
      <c r="B72" s="16" t="s">
        <v>99</v>
      </c>
      <c r="C72" s="16" t="s">
        <v>102</v>
      </c>
      <c r="D72" s="16" t="s">
        <v>149</v>
      </c>
      <c r="E72" s="16" t="s">
        <v>125</v>
      </c>
      <c r="F72" s="16" t="s">
        <v>162</v>
      </c>
      <c r="G72" s="16"/>
      <c r="H72" s="16">
        <v>340</v>
      </c>
      <c r="I72" s="19" t="s">
        <v>1</v>
      </c>
      <c r="J72" s="12">
        <f t="shared" ref="J72:M72" si="27">J73</f>
        <v>388000</v>
      </c>
      <c r="K72" s="12"/>
      <c r="L72" s="215">
        <f t="shared" si="4"/>
        <v>388000</v>
      </c>
      <c r="M72" s="12">
        <f t="shared" si="27"/>
        <v>388000</v>
      </c>
    </row>
    <row r="73" spans="1:14" ht="25.5" hidden="1">
      <c r="A73" s="17" t="s">
        <v>173</v>
      </c>
      <c r="B73" s="16" t="s">
        <v>99</v>
      </c>
      <c r="C73" s="16" t="s">
        <v>102</v>
      </c>
      <c r="D73" s="16" t="s">
        <v>149</v>
      </c>
      <c r="E73" s="16" t="s">
        <v>125</v>
      </c>
      <c r="F73" s="16" t="s">
        <v>162</v>
      </c>
      <c r="G73" s="16"/>
      <c r="H73" s="16">
        <v>346</v>
      </c>
      <c r="I73" s="19" t="s">
        <v>174</v>
      </c>
      <c r="J73" s="12">
        <v>388000</v>
      </c>
      <c r="K73" s="12"/>
      <c r="L73" s="215">
        <f t="shared" si="4"/>
        <v>388000</v>
      </c>
      <c r="M73" s="12">
        <v>388000</v>
      </c>
    </row>
    <row r="74" spans="1:14" s="60" customFormat="1" ht="51" hidden="1">
      <c r="A74" s="17" t="s">
        <v>841</v>
      </c>
      <c r="B74" s="16" t="s">
        <v>99</v>
      </c>
      <c r="C74" s="16" t="s">
        <v>102</v>
      </c>
      <c r="D74" s="16" t="s">
        <v>149</v>
      </c>
      <c r="E74" s="16" t="s">
        <v>125</v>
      </c>
      <c r="F74" s="16" t="s">
        <v>162</v>
      </c>
      <c r="G74" s="16"/>
      <c r="H74" s="16">
        <v>353</v>
      </c>
      <c r="I74" s="19" t="s">
        <v>1</v>
      </c>
      <c r="J74" s="12">
        <f t="shared" ref="J74:M74" si="28">J75</f>
        <v>1000000</v>
      </c>
      <c r="K74" s="12">
        <f t="shared" si="28"/>
        <v>-1000000</v>
      </c>
      <c r="L74" s="12">
        <f t="shared" si="28"/>
        <v>0</v>
      </c>
      <c r="M74" s="12">
        <f t="shared" si="28"/>
        <v>1000000</v>
      </c>
    </row>
    <row r="75" spans="1:14" s="60" customFormat="1" ht="25.5" hidden="1">
      <c r="A75" s="17" t="s">
        <v>842</v>
      </c>
      <c r="B75" s="16" t="s">
        <v>99</v>
      </c>
      <c r="C75" s="16" t="s">
        <v>102</v>
      </c>
      <c r="D75" s="16" t="s">
        <v>149</v>
      </c>
      <c r="E75" s="16" t="s">
        <v>125</v>
      </c>
      <c r="F75" s="16" t="s">
        <v>162</v>
      </c>
      <c r="G75" s="16"/>
      <c r="H75" s="16">
        <v>353</v>
      </c>
      <c r="I75" s="19" t="s">
        <v>843</v>
      </c>
      <c r="J75" s="13">
        <v>1000000</v>
      </c>
      <c r="K75" s="13">
        <v>-1000000</v>
      </c>
      <c r="L75" s="215">
        <f t="shared" ref="L75:L138" si="29">J75+K75</f>
        <v>0</v>
      </c>
      <c r="M75" s="13">
        <v>1000000</v>
      </c>
    </row>
    <row r="76" spans="1:14" ht="38.25" hidden="1">
      <c r="A76" s="6" t="s">
        <v>133</v>
      </c>
      <c r="B76" s="5" t="s">
        <v>99</v>
      </c>
      <c r="C76" s="5" t="s">
        <v>102</v>
      </c>
      <c r="D76" s="5" t="s">
        <v>149</v>
      </c>
      <c r="E76" s="5" t="s">
        <v>125</v>
      </c>
      <c r="F76" s="5" t="s">
        <v>134</v>
      </c>
      <c r="G76" s="5"/>
      <c r="H76" s="5" t="s">
        <v>1</v>
      </c>
      <c r="I76" s="38" t="s">
        <v>1</v>
      </c>
      <c r="J76" s="39">
        <f>J77+J78+J83+J86+J91+J93</f>
        <v>5414711.7400000002</v>
      </c>
      <c r="K76" s="39"/>
      <c r="L76" s="35">
        <f t="shared" si="29"/>
        <v>5414711.7400000002</v>
      </c>
      <c r="M76" s="39">
        <f>M77+M78+M83+M86+M91+M93</f>
        <v>5526379.0600000005</v>
      </c>
    </row>
    <row r="77" spans="1:14" hidden="1">
      <c r="A77" s="17" t="s">
        <v>0</v>
      </c>
      <c r="B77" s="16" t="s">
        <v>99</v>
      </c>
      <c r="C77" s="16" t="s">
        <v>102</v>
      </c>
      <c r="D77" s="16" t="s">
        <v>149</v>
      </c>
      <c r="E77" s="16" t="s">
        <v>125</v>
      </c>
      <c r="F77" s="16" t="s">
        <v>134</v>
      </c>
      <c r="G77" s="16"/>
      <c r="H77" s="16" t="s">
        <v>163</v>
      </c>
      <c r="I77" s="19" t="s">
        <v>1</v>
      </c>
      <c r="J77" s="13">
        <v>50000</v>
      </c>
      <c r="K77" s="13"/>
      <c r="L77" s="215">
        <f t="shared" si="29"/>
        <v>50000</v>
      </c>
      <c r="M77" s="13">
        <v>50000</v>
      </c>
    </row>
    <row r="78" spans="1:14" hidden="1">
      <c r="A78" s="17" t="s">
        <v>175</v>
      </c>
      <c r="B78" s="16" t="s">
        <v>99</v>
      </c>
      <c r="C78" s="16" t="s">
        <v>102</v>
      </c>
      <c r="D78" s="16" t="s">
        <v>149</v>
      </c>
      <c r="E78" s="16" t="s">
        <v>125</v>
      </c>
      <c r="F78" s="16" t="s">
        <v>134</v>
      </c>
      <c r="G78" s="16"/>
      <c r="H78" s="16" t="s">
        <v>176</v>
      </c>
      <c r="I78" s="19" t="s">
        <v>1</v>
      </c>
      <c r="J78" s="12">
        <f>J79+J80+J81+J82</f>
        <v>2983431.7399999998</v>
      </c>
      <c r="K78" s="12"/>
      <c r="L78" s="215">
        <f t="shared" si="29"/>
        <v>2983431.7399999998</v>
      </c>
      <c r="M78" s="12">
        <f>M79+M80+M81+M82</f>
        <v>3093879.06</v>
      </c>
    </row>
    <row r="79" spans="1:14" hidden="1">
      <c r="A79" s="17" t="s">
        <v>177</v>
      </c>
      <c r="B79" s="16" t="s">
        <v>99</v>
      </c>
      <c r="C79" s="16" t="s">
        <v>102</v>
      </c>
      <c r="D79" s="16" t="s">
        <v>149</v>
      </c>
      <c r="E79" s="16" t="s">
        <v>125</v>
      </c>
      <c r="F79" s="16" t="s">
        <v>134</v>
      </c>
      <c r="G79" s="16"/>
      <c r="H79" s="16" t="s">
        <v>176</v>
      </c>
      <c r="I79" s="19" t="s">
        <v>178</v>
      </c>
      <c r="J79" s="13">
        <v>2050988.06</v>
      </c>
      <c r="K79" s="13"/>
      <c r="L79" s="215">
        <f t="shared" si="29"/>
        <v>2050988.06</v>
      </c>
      <c r="M79" s="13">
        <v>2133027.59</v>
      </c>
    </row>
    <row r="80" spans="1:14" hidden="1">
      <c r="A80" s="17" t="s">
        <v>179</v>
      </c>
      <c r="B80" s="16" t="s">
        <v>99</v>
      </c>
      <c r="C80" s="16" t="s">
        <v>102</v>
      </c>
      <c r="D80" s="16" t="s">
        <v>149</v>
      </c>
      <c r="E80" s="16" t="s">
        <v>125</v>
      </c>
      <c r="F80" s="16" t="s">
        <v>134</v>
      </c>
      <c r="G80" s="16"/>
      <c r="H80" s="16" t="s">
        <v>176</v>
      </c>
      <c r="I80" s="19" t="s">
        <v>180</v>
      </c>
      <c r="J80" s="13">
        <v>888996.38</v>
      </c>
      <c r="K80" s="13"/>
      <c r="L80" s="215">
        <f t="shared" si="29"/>
        <v>888996.38</v>
      </c>
      <c r="M80" s="13">
        <v>915666.28</v>
      </c>
    </row>
    <row r="81" spans="1:13" ht="25.5" hidden="1">
      <c r="A81" s="17" t="s">
        <v>181</v>
      </c>
      <c r="B81" s="16" t="s">
        <v>99</v>
      </c>
      <c r="C81" s="16" t="s">
        <v>102</v>
      </c>
      <c r="D81" s="16" t="s">
        <v>149</v>
      </c>
      <c r="E81" s="16" t="s">
        <v>125</v>
      </c>
      <c r="F81" s="16" t="s">
        <v>134</v>
      </c>
      <c r="G81" s="16"/>
      <c r="H81" s="16" t="s">
        <v>176</v>
      </c>
      <c r="I81" s="19" t="s">
        <v>182</v>
      </c>
      <c r="J81" s="13">
        <v>32141.360000000001</v>
      </c>
      <c r="K81" s="13"/>
      <c r="L81" s="215">
        <f t="shared" si="29"/>
        <v>32141.360000000001</v>
      </c>
      <c r="M81" s="13">
        <v>33427.01</v>
      </c>
    </row>
    <row r="82" spans="1:13" ht="25.5" hidden="1">
      <c r="A82" s="17" t="s">
        <v>183</v>
      </c>
      <c r="B82" s="16" t="s">
        <v>99</v>
      </c>
      <c r="C82" s="16" t="s">
        <v>102</v>
      </c>
      <c r="D82" s="16" t="s">
        <v>149</v>
      </c>
      <c r="E82" s="16" t="s">
        <v>125</v>
      </c>
      <c r="F82" s="16" t="s">
        <v>134</v>
      </c>
      <c r="G82" s="16"/>
      <c r="H82" s="16" t="s">
        <v>176</v>
      </c>
      <c r="I82" s="19" t="s">
        <v>184</v>
      </c>
      <c r="J82" s="13">
        <v>11305.94</v>
      </c>
      <c r="K82" s="13"/>
      <c r="L82" s="215">
        <f t="shared" si="29"/>
        <v>11305.94</v>
      </c>
      <c r="M82" s="13">
        <v>11758.18</v>
      </c>
    </row>
    <row r="83" spans="1:13" hidden="1">
      <c r="A83" s="17" t="s">
        <v>164</v>
      </c>
      <c r="B83" s="16" t="s">
        <v>99</v>
      </c>
      <c r="C83" s="16" t="s">
        <v>102</v>
      </c>
      <c r="D83" s="16" t="s">
        <v>149</v>
      </c>
      <c r="E83" s="16" t="s">
        <v>125</v>
      </c>
      <c r="F83" s="16" t="s">
        <v>134</v>
      </c>
      <c r="G83" s="16"/>
      <c r="H83" s="16" t="s">
        <v>165</v>
      </c>
      <c r="I83" s="19" t="s">
        <v>1</v>
      </c>
      <c r="J83" s="12">
        <f>J84+J85</f>
        <v>53300</v>
      </c>
      <c r="K83" s="12"/>
      <c r="L83" s="215">
        <f t="shared" si="29"/>
        <v>53300</v>
      </c>
      <c r="M83" s="12">
        <f>M84+M85</f>
        <v>53500</v>
      </c>
    </row>
    <row r="84" spans="1:13" ht="25.5" hidden="1">
      <c r="A84" s="17" t="s">
        <v>166</v>
      </c>
      <c r="B84" s="16" t="s">
        <v>99</v>
      </c>
      <c r="C84" s="16" t="s">
        <v>102</v>
      </c>
      <c r="D84" s="16" t="s">
        <v>149</v>
      </c>
      <c r="E84" s="16" t="s">
        <v>125</v>
      </c>
      <c r="F84" s="16" t="s">
        <v>134</v>
      </c>
      <c r="G84" s="16"/>
      <c r="H84" s="16" t="s">
        <v>165</v>
      </c>
      <c r="I84" s="19" t="s">
        <v>185</v>
      </c>
      <c r="J84" s="12">
        <v>41000</v>
      </c>
      <c r="K84" s="12"/>
      <c r="L84" s="215">
        <f t="shared" si="29"/>
        <v>41000</v>
      </c>
      <c r="M84" s="12">
        <v>41000</v>
      </c>
    </row>
    <row r="85" spans="1:13" hidden="1">
      <c r="A85" s="17" t="s">
        <v>186</v>
      </c>
      <c r="B85" s="16" t="s">
        <v>99</v>
      </c>
      <c r="C85" s="16" t="s">
        <v>102</v>
      </c>
      <c r="D85" s="16" t="s">
        <v>149</v>
      </c>
      <c r="E85" s="16" t="s">
        <v>125</v>
      </c>
      <c r="F85" s="16" t="s">
        <v>134</v>
      </c>
      <c r="G85" s="16"/>
      <c r="H85" s="16" t="s">
        <v>165</v>
      </c>
      <c r="I85" s="19" t="s">
        <v>187</v>
      </c>
      <c r="J85" s="13">
        <v>12300</v>
      </c>
      <c r="K85" s="13"/>
      <c r="L85" s="215">
        <f t="shared" si="29"/>
        <v>12300</v>
      </c>
      <c r="M85" s="13">
        <v>12500</v>
      </c>
    </row>
    <row r="86" spans="1:13" hidden="1">
      <c r="A86" s="17" t="s">
        <v>188</v>
      </c>
      <c r="B86" s="16" t="s">
        <v>99</v>
      </c>
      <c r="C86" s="16" t="s">
        <v>102</v>
      </c>
      <c r="D86" s="16" t="s">
        <v>149</v>
      </c>
      <c r="E86" s="16" t="s">
        <v>125</v>
      </c>
      <c r="F86" s="16" t="s">
        <v>134</v>
      </c>
      <c r="G86" s="16"/>
      <c r="H86" s="16" t="s">
        <v>135</v>
      </c>
      <c r="I86" s="19" t="s">
        <v>1</v>
      </c>
      <c r="J86" s="12">
        <f>J87+J88+J89+J90</f>
        <v>660780</v>
      </c>
      <c r="K86" s="12"/>
      <c r="L86" s="215">
        <f t="shared" si="29"/>
        <v>660780</v>
      </c>
      <c r="M86" s="12">
        <f>M87+M88+M89+M90</f>
        <v>661800</v>
      </c>
    </row>
    <row r="87" spans="1:13" ht="25.5" hidden="1">
      <c r="A87" s="17" t="s">
        <v>189</v>
      </c>
      <c r="B87" s="16" t="s">
        <v>99</v>
      </c>
      <c r="C87" s="16" t="s">
        <v>102</v>
      </c>
      <c r="D87" s="16" t="s">
        <v>149</v>
      </c>
      <c r="E87" s="16" t="s">
        <v>125</v>
      </c>
      <c r="F87" s="16" t="s">
        <v>134</v>
      </c>
      <c r="G87" s="16"/>
      <c r="H87" s="16" t="s">
        <v>135</v>
      </c>
      <c r="I87" s="19" t="s">
        <v>190</v>
      </c>
      <c r="J87" s="13">
        <v>100000</v>
      </c>
      <c r="K87" s="13"/>
      <c r="L87" s="215">
        <f t="shared" si="29"/>
        <v>100000</v>
      </c>
      <c r="M87" s="13">
        <v>100000</v>
      </c>
    </row>
    <row r="88" spans="1:13" ht="25.5" hidden="1">
      <c r="A88" s="17" t="s">
        <v>191</v>
      </c>
      <c r="B88" s="16" t="s">
        <v>99</v>
      </c>
      <c r="C88" s="16" t="s">
        <v>102</v>
      </c>
      <c r="D88" s="16" t="s">
        <v>149</v>
      </c>
      <c r="E88" s="16" t="s">
        <v>125</v>
      </c>
      <c r="F88" s="16" t="s">
        <v>134</v>
      </c>
      <c r="G88" s="16"/>
      <c r="H88" s="16" t="s">
        <v>135</v>
      </c>
      <c r="I88" s="19" t="s">
        <v>192</v>
      </c>
      <c r="J88" s="13">
        <v>33280</v>
      </c>
      <c r="K88" s="13"/>
      <c r="L88" s="215">
        <f t="shared" si="29"/>
        <v>33280</v>
      </c>
      <c r="M88" s="13">
        <v>34300</v>
      </c>
    </row>
    <row r="89" spans="1:13" ht="38.25" hidden="1">
      <c r="A89" s="17" t="s">
        <v>193</v>
      </c>
      <c r="B89" s="16" t="s">
        <v>99</v>
      </c>
      <c r="C89" s="16" t="s">
        <v>102</v>
      </c>
      <c r="D89" s="16" t="s">
        <v>149</v>
      </c>
      <c r="E89" s="16" t="s">
        <v>125</v>
      </c>
      <c r="F89" s="16" t="s">
        <v>134</v>
      </c>
      <c r="G89" s="16"/>
      <c r="H89" s="16" t="s">
        <v>135</v>
      </c>
      <c r="I89" s="19" t="s">
        <v>194</v>
      </c>
      <c r="J89" s="13">
        <v>202500</v>
      </c>
      <c r="K89" s="13"/>
      <c r="L89" s="215">
        <f t="shared" si="29"/>
        <v>202500</v>
      </c>
      <c r="M89" s="13">
        <v>202500</v>
      </c>
    </row>
    <row r="90" spans="1:13" hidden="1">
      <c r="A90" s="17" t="s">
        <v>195</v>
      </c>
      <c r="B90" s="16" t="s">
        <v>99</v>
      </c>
      <c r="C90" s="16" t="s">
        <v>102</v>
      </c>
      <c r="D90" s="16" t="s">
        <v>149</v>
      </c>
      <c r="E90" s="16" t="s">
        <v>125</v>
      </c>
      <c r="F90" s="16" t="s">
        <v>134</v>
      </c>
      <c r="G90" s="16"/>
      <c r="H90" s="16" t="s">
        <v>135</v>
      </c>
      <c r="I90" s="19" t="s">
        <v>196</v>
      </c>
      <c r="J90" s="12">
        <v>325000</v>
      </c>
      <c r="K90" s="12"/>
      <c r="L90" s="215">
        <f t="shared" si="29"/>
        <v>325000</v>
      </c>
      <c r="M90" s="12">
        <v>325000</v>
      </c>
    </row>
    <row r="91" spans="1:13" hidden="1">
      <c r="A91" s="17" t="s">
        <v>197</v>
      </c>
      <c r="B91" s="16" t="s">
        <v>99</v>
      </c>
      <c r="C91" s="16" t="s">
        <v>102</v>
      </c>
      <c r="D91" s="16" t="s">
        <v>149</v>
      </c>
      <c r="E91" s="16" t="s">
        <v>125</v>
      </c>
      <c r="F91" s="16" t="s">
        <v>134</v>
      </c>
      <c r="G91" s="16"/>
      <c r="H91" s="16" t="s">
        <v>169</v>
      </c>
      <c r="I91" s="19" t="s">
        <v>1</v>
      </c>
      <c r="J91" s="12">
        <f t="shared" ref="J91:M91" si="30">J92</f>
        <v>200000</v>
      </c>
      <c r="K91" s="12"/>
      <c r="L91" s="215">
        <f t="shared" si="29"/>
        <v>200000</v>
      </c>
      <c r="M91" s="12">
        <f t="shared" si="30"/>
        <v>200000</v>
      </c>
    </row>
    <row r="92" spans="1:13" ht="25.5" hidden="1">
      <c r="A92" s="17" t="s">
        <v>170</v>
      </c>
      <c r="B92" s="16" t="s">
        <v>99</v>
      </c>
      <c r="C92" s="16" t="s">
        <v>102</v>
      </c>
      <c r="D92" s="16" t="s">
        <v>149</v>
      </c>
      <c r="E92" s="16" t="s">
        <v>125</v>
      </c>
      <c r="F92" s="16" t="s">
        <v>134</v>
      </c>
      <c r="G92" s="16"/>
      <c r="H92" s="16" t="s">
        <v>169</v>
      </c>
      <c r="I92" s="19" t="s">
        <v>171</v>
      </c>
      <c r="J92" s="13">
        <v>200000</v>
      </c>
      <c r="K92" s="13"/>
      <c r="L92" s="215">
        <f t="shared" si="29"/>
        <v>200000</v>
      </c>
      <c r="M92" s="13">
        <v>200000</v>
      </c>
    </row>
    <row r="93" spans="1:13" hidden="1">
      <c r="A93" s="17" t="s">
        <v>198</v>
      </c>
      <c r="B93" s="16" t="s">
        <v>99</v>
      </c>
      <c r="C93" s="16" t="s">
        <v>102</v>
      </c>
      <c r="D93" s="16" t="s">
        <v>149</v>
      </c>
      <c r="E93" s="16" t="s">
        <v>125</v>
      </c>
      <c r="F93" s="16" t="s">
        <v>134</v>
      </c>
      <c r="G93" s="16"/>
      <c r="H93" s="16" t="s">
        <v>199</v>
      </c>
      <c r="I93" s="19" t="s">
        <v>1</v>
      </c>
      <c r="J93" s="12">
        <f>J94+J95</f>
        <v>1467200</v>
      </c>
      <c r="K93" s="12"/>
      <c r="L93" s="215">
        <f t="shared" si="29"/>
        <v>1467200</v>
      </c>
      <c r="M93" s="12">
        <f>M94+M95</f>
        <v>1467200</v>
      </c>
    </row>
    <row r="94" spans="1:13" ht="25.5" hidden="1">
      <c r="A94" s="17" t="s">
        <v>200</v>
      </c>
      <c r="B94" s="16" t="s">
        <v>99</v>
      </c>
      <c r="C94" s="16" t="s">
        <v>102</v>
      </c>
      <c r="D94" s="16" t="s">
        <v>149</v>
      </c>
      <c r="E94" s="16" t="s">
        <v>125</v>
      </c>
      <c r="F94" s="16" t="s">
        <v>134</v>
      </c>
      <c r="G94" s="16"/>
      <c r="H94" s="16">
        <v>343</v>
      </c>
      <c r="I94" s="19" t="s">
        <v>201</v>
      </c>
      <c r="J94" s="12">
        <v>715200</v>
      </c>
      <c r="K94" s="12"/>
      <c r="L94" s="215">
        <f t="shared" si="29"/>
        <v>715200</v>
      </c>
      <c r="M94" s="12">
        <v>715200</v>
      </c>
    </row>
    <row r="95" spans="1:13" ht="25.5" hidden="1">
      <c r="A95" s="17" t="s">
        <v>173</v>
      </c>
      <c r="B95" s="16" t="s">
        <v>99</v>
      </c>
      <c r="C95" s="16" t="s">
        <v>102</v>
      </c>
      <c r="D95" s="16" t="s">
        <v>149</v>
      </c>
      <c r="E95" s="16" t="s">
        <v>125</v>
      </c>
      <c r="F95" s="16" t="s">
        <v>134</v>
      </c>
      <c r="G95" s="16"/>
      <c r="H95" s="16">
        <v>346</v>
      </c>
      <c r="I95" s="19" t="s">
        <v>174</v>
      </c>
      <c r="J95" s="12">
        <v>752000</v>
      </c>
      <c r="K95" s="12"/>
      <c r="L95" s="215">
        <f t="shared" si="29"/>
        <v>752000</v>
      </c>
      <c r="M95" s="12">
        <v>752000</v>
      </c>
    </row>
    <row r="96" spans="1:13">
      <c r="A96" s="40" t="s">
        <v>202</v>
      </c>
      <c r="B96" s="5" t="s">
        <v>99</v>
      </c>
      <c r="C96" s="5" t="s">
        <v>102</v>
      </c>
      <c r="D96" s="5" t="s">
        <v>149</v>
      </c>
      <c r="E96" s="5" t="s">
        <v>125</v>
      </c>
      <c r="F96" s="5" t="s">
        <v>203</v>
      </c>
      <c r="G96" s="5"/>
      <c r="H96" s="5" t="s">
        <v>1</v>
      </c>
      <c r="I96" s="38" t="s">
        <v>1</v>
      </c>
      <c r="J96" s="39">
        <f t="shared" ref="J96:M96" si="31">J97</f>
        <v>316700</v>
      </c>
      <c r="K96" s="39"/>
      <c r="L96" s="35">
        <f t="shared" si="29"/>
        <v>316700</v>
      </c>
      <c r="M96" s="39">
        <f t="shared" si="31"/>
        <v>316700</v>
      </c>
    </row>
    <row r="97" spans="1:13" hidden="1">
      <c r="A97" s="40" t="s">
        <v>204</v>
      </c>
      <c r="B97" s="5" t="s">
        <v>99</v>
      </c>
      <c r="C97" s="5" t="s">
        <v>102</v>
      </c>
      <c r="D97" s="5" t="s">
        <v>149</v>
      </c>
      <c r="E97" s="5" t="s">
        <v>125</v>
      </c>
      <c r="F97" s="5" t="s">
        <v>205</v>
      </c>
      <c r="G97" s="5"/>
      <c r="H97" s="5" t="s">
        <v>1</v>
      </c>
      <c r="I97" s="38" t="s">
        <v>1</v>
      </c>
      <c r="J97" s="39">
        <f>J98+J101+J104</f>
        <v>316700</v>
      </c>
      <c r="K97" s="39"/>
      <c r="L97" s="35">
        <f t="shared" si="29"/>
        <v>316700</v>
      </c>
      <c r="M97" s="39">
        <f>M98+M101+M104</f>
        <v>316700</v>
      </c>
    </row>
    <row r="98" spans="1:13" ht="25.5" hidden="1">
      <c r="A98" s="6" t="s">
        <v>206</v>
      </c>
      <c r="B98" s="5" t="s">
        <v>99</v>
      </c>
      <c r="C98" s="5" t="s">
        <v>102</v>
      </c>
      <c r="D98" s="5" t="s">
        <v>149</v>
      </c>
      <c r="E98" s="5" t="s">
        <v>125</v>
      </c>
      <c r="F98" s="5" t="s">
        <v>207</v>
      </c>
      <c r="G98" s="5"/>
      <c r="H98" s="5" t="s">
        <v>1</v>
      </c>
      <c r="I98" s="38" t="s">
        <v>1</v>
      </c>
      <c r="J98" s="39">
        <f t="shared" ref="J98:M99" si="32">J99</f>
        <v>42000</v>
      </c>
      <c r="K98" s="39"/>
      <c r="L98" s="35">
        <f t="shared" si="29"/>
        <v>42000</v>
      </c>
      <c r="M98" s="39">
        <f t="shared" si="32"/>
        <v>42000</v>
      </c>
    </row>
    <row r="99" spans="1:13" hidden="1">
      <c r="A99" s="17" t="s">
        <v>144</v>
      </c>
      <c r="B99" s="16" t="s">
        <v>99</v>
      </c>
      <c r="C99" s="16" t="s">
        <v>102</v>
      </c>
      <c r="D99" s="16" t="s">
        <v>149</v>
      </c>
      <c r="E99" s="16" t="s">
        <v>125</v>
      </c>
      <c r="F99" s="16" t="s">
        <v>207</v>
      </c>
      <c r="G99" s="16"/>
      <c r="H99" s="16" t="s">
        <v>145</v>
      </c>
      <c r="I99" s="19" t="s">
        <v>1</v>
      </c>
      <c r="J99" s="12">
        <f t="shared" si="32"/>
        <v>42000</v>
      </c>
      <c r="K99" s="12"/>
      <c r="L99" s="215">
        <f t="shared" si="29"/>
        <v>42000</v>
      </c>
      <c r="M99" s="12">
        <f t="shared" si="32"/>
        <v>42000</v>
      </c>
    </row>
    <row r="100" spans="1:13" hidden="1">
      <c r="A100" s="17" t="s">
        <v>208</v>
      </c>
      <c r="B100" s="16" t="s">
        <v>99</v>
      </c>
      <c r="C100" s="16" t="s">
        <v>102</v>
      </c>
      <c r="D100" s="16" t="s">
        <v>149</v>
      </c>
      <c r="E100" s="16" t="s">
        <v>125</v>
      </c>
      <c r="F100" s="16" t="s">
        <v>207</v>
      </c>
      <c r="G100" s="16"/>
      <c r="H100" s="16">
        <v>291</v>
      </c>
      <c r="I100" s="19" t="s">
        <v>209</v>
      </c>
      <c r="J100" s="12">
        <v>42000</v>
      </c>
      <c r="K100" s="12"/>
      <c r="L100" s="215">
        <f t="shared" si="29"/>
        <v>42000</v>
      </c>
      <c r="M100" s="12">
        <v>42000</v>
      </c>
    </row>
    <row r="101" spans="1:13" ht="25.5" hidden="1">
      <c r="A101" s="6" t="s">
        <v>210</v>
      </c>
      <c r="B101" s="5" t="s">
        <v>99</v>
      </c>
      <c r="C101" s="5" t="s">
        <v>102</v>
      </c>
      <c r="D101" s="5" t="s">
        <v>149</v>
      </c>
      <c r="E101" s="5" t="s">
        <v>125</v>
      </c>
      <c r="F101" s="5" t="s">
        <v>211</v>
      </c>
      <c r="G101" s="5"/>
      <c r="H101" s="5" t="s">
        <v>1</v>
      </c>
      <c r="I101" s="38" t="s">
        <v>1</v>
      </c>
      <c r="J101" s="39">
        <f t="shared" ref="J101:M102" si="33">J102</f>
        <v>123700</v>
      </c>
      <c r="K101" s="39"/>
      <c r="L101" s="35">
        <f t="shared" si="29"/>
        <v>123700</v>
      </c>
      <c r="M101" s="39">
        <f t="shared" si="33"/>
        <v>123700</v>
      </c>
    </row>
    <row r="102" spans="1:13" hidden="1">
      <c r="A102" s="17" t="s">
        <v>144</v>
      </c>
      <c r="B102" s="16" t="s">
        <v>99</v>
      </c>
      <c r="C102" s="16" t="s">
        <v>102</v>
      </c>
      <c r="D102" s="16" t="s">
        <v>149</v>
      </c>
      <c r="E102" s="16" t="s">
        <v>125</v>
      </c>
      <c r="F102" s="16" t="s">
        <v>211</v>
      </c>
      <c r="G102" s="16"/>
      <c r="H102" s="16" t="s">
        <v>145</v>
      </c>
      <c r="I102" s="19" t="s">
        <v>1</v>
      </c>
      <c r="J102" s="12">
        <f t="shared" si="33"/>
        <v>123700</v>
      </c>
      <c r="K102" s="12"/>
      <c r="L102" s="215">
        <f t="shared" si="29"/>
        <v>123700</v>
      </c>
      <c r="M102" s="12">
        <f t="shared" si="33"/>
        <v>123700</v>
      </c>
    </row>
    <row r="103" spans="1:13" hidden="1">
      <c r="A103" s="17" t="s">
        <v>208</v>
      </c>
      <c r="B103" s="16" t="s">
        <v>99</v>
      </c>
      <c r="C103" s="16" t="s">
        <v>102</v>
      </c>
      <c r="D103" s="16" t="s">
        <v>149</v>
      </c>
      <c r="E103" s="16" t="s">
        <v>125</v>
      </c>
      <c r="F103" s="16" t="s">
        <v>211</v>
      </c>
      <c r="G103" s="16"/>
      <c r="H103" s="16">
        <v>291</v>
      </c>
      <c r="I103" s="19" t="s">
        <v>209</v>
      </c>
      <c r="J103" s="12">
        <v>123700</v>
      </c>
      <c r="K103" s="12"/>
      <c r="L103" s="215">
        <f t="shared" si="29"/>
        <v>123700</v>
      </c>
      <c r="M103" s="12">
        <v>123700</v>
      </c>
    </row>
    <row r="104" spans="1:13" hidden="1">
      <c r="A104" s="64" t="s">
        <v>212</v>
      </c>
      <c r="B104" s="63">
        <v>803</v>
      </c>
      <c r="C104" s="63" t="s">
        <v>102</v>
      </c>
      <c r="D104" s="63" t="s">
        <v>149</v>
      </c>
      <c r="E104" s="63" t="s">
        <v>125</v>
      </c>
      <c r="F104" s="63">
        <v>853</v>
      </c>
      <c r="G104" s="63"/>
      <c r="H104" s="63"/>
      <c r="I104" s="65"/>
      <c r="J104" s="26">
        <f t="shared" ref="J104:M104" si="34">J105</f>
        <v>151000</v>
      </c>
      <c r="K104" s="26"/>
      <c r="L104" s="35">
        <f t="shared" si="29"/>
        <v>151000</v>
      </c>
      <c r="M104" s="26">
        <f t="shared" si="34"/>
        <v>151000</v>
      </c>
    </row>
    <row r="105" spans="1:13" hidden="1">
      <c r="A105" s="66" t="s">
        <v>144</v>
      </c>
      <c r="B105" s="67" t="s">
        <v>99</v>
      </c>
      <c r="C105" s="67" t="s">
        <v>102</v>
      </c>
      <c r="D105" s="67" t="s">
        <v>149</v>
      </c>
      <c r="E105" s="67" t="s">
        <v>125</v>
      </c>
      <c r="F105" s="67">
        <v>853</v>
      </c>
      <c r="G105" s="67"/>
      <c r="H105" s="67" t="s">
        <v>145</v>
      </c>
      <c r="I105" s="65"/>
      <c r="J105" s="12">
        <f>J107+J108+J106</f>
        <v>151000</v>
      </c>
      <c r="K105" s="12"/>
      <c r="L105" s="215">
        <f t="shared" si="29"/>
        <v>151000</v>
      </c>
      <c r="M105" s="12">
        <f>M107+M108+M106</f>
        <v>151000</v>
      </c>
    </row>
    <row r="106" spans="1:13" hidden="1">
      <c r="A106" s="17" t="s">
        <v>208</v>
      </c>
      <c r="B106" s="67" t="s">
        <v>99</v>
      </c>
      <c r="C106" s="67" t="s">
        <v>102</v>
      </c>
      <c r="D106" s="67" t="s">
        <v>149</v>
      </c>
      <c r="E106" s="67" t="s">
        <v>125</v>
      </c>
      <c r="F106" s="67">
        <v>853</v>
      </c>
      <c r="G106" s="67"/>
      <c r="H106" s="67">
        <v>291</v>
      </c>
      <c r="I106" s="68">
        <v>1143</v>
      </c>
      <c r="J106" s="12">
        <v>2000</v>
      </c>
      <c r="K106" s="12"/>
      <c r="L106" s="215">
        <f t="shared" si="29"/>
        <v>2000</v>
      </c>
      <c r="M106" s="12">
        <v>2000</v>
      </c>
    </row>
    <row r="107" spans="1:13" ht="38.25" hidden="1">
      <c r="A107" s="66" t="s">
        <v>213</v>
      </c>
      <c r="B107" s="67" t="s">
        <v>99</v>
      </c>
      <c r="C107" s="67" t="s">
        <v>102</v>
      </c>
      <c r="D107" s="67" t="s">
        <v>149</v>
      </c>
      <c r="E107" s="67" t="s">
        <v>125</v>
      </c>
      <c r="F107" s="67">
        <v>853</v>
      </c>
      <c r="G107" s="67"/>
      <c r="H107" s="67">
        <v>292</v>
      </c>
      <c r="I107" s="68">
        <v>1144</v>
      </c>
      <c r="J107" s="12">
        <v>1500</v>
      </c>
      <c r="K107" s="12"/>
      <c r="L107" s="215">
        <f t="shared" si="29"/>
        <v>1500</v>
      </c>
      <c r="M107" s="12">
        <v>1500</v>
      </c>
    </row>
    <row r="108" spans="1:13" ht="25.5" hidden="1">
      <c r="A108" s="17" t="s">
        <v>214</v>
      </c>
      <c r="B108" s="67" t="s">
        <v>99</v>
      </c>
      <c r="C108" s="67" t="s">
        <v>102</v>
      </c>
      <c r="D108" s="67" t="s">
        <v>149</v>
      </c>
      <c r="E108" s="67" t="s">
        <v>125</v>
      </c>
      <c r="F108" s="67">
        <v>853</v>
      </c>
      <c r="G108" s="67"/>
      <c r="H108" s="67">
        <v>297</v>
      </c>
      <c r="I108" s="68">
        <v>1150</v>
      </c>
      <c r="J108" s="12">
        <v>147500</v>
      </c>
      <c r="K108" s="12"/>
      <c r="L108" s="215">
        <f t="shared" si="29"/>
        <v>147500</v>
      </c>
      <c r="M108" s="12">
        <v>147500</v>
      </c>
    </row>
    <row r="109" spans="1:13" s="60" customFormat="1">
      <c r="A109" s="40" t="s">
        <v>215</v>
      </c>
      <c r="B109" s="5">
        <v>803</v>
      </c>
      <c r="C109" s="5" t="s">
        <v>102</v>
      </c>
      <c r="D109" s="46">
        <v>11</v>
      </c>
      <c r="E109" s="5"/>
      <c r="F109" s="5"/>
      <c r="G109" s="5"/>
      <c r="H109" s="5"/>
      <c r="I109" s="38"/>
      <c r="J109" s="39">
        <f t="shared" ref="J109:M109" si="35">J110</f>
        <v>14091158.560000001</v>
      </c>
      <c r="K109" s="39">
        <f t="shared" si="35"/>
        <v>44048.1</v>
      </c>
      <c r="L109" s="39">
        <f t="shared" si="35"/>
        <v>14135206.66</v>
      </c>
      <c r="M109" s="39">
        <f t="shared" si="35"/>
        <v>18581109.600000001</v>
      </c>
    </row>
    <row r="110" spans="1:13" s="60" customFormat="1">
      <c r="A110" s="40" t="s">
        <v>105</v>
      </c>
      <c r="B110" s="5" t="s">
        <v>99</v>
      </c>
      <c r="C110" s="5" t="s">
        <v>102</v>
      </c>
      <c r="D110" s="5">
        <v>11</v>
      </c>
      <c r="E110" s="5" t="s">
        <v>106</v>
      </c>
      <c r="F110" s="5"/>
      <c r="G110" s="5"/>
      <c r="H110" s="5"/>
      <c r="I110" s="38"/>
      <c r="J110" s="39">
        <f>J111+J115</f>
        <v>14091158.560000001</v>
      </c>
      <c r="K110" s="39">
        <f t="shared" ref="K110:L110" si="36">K111+K115</f>
        <v>44048.1</v>
      </c>
      <c r="L110" s="39">
        <f t="shared" si="36"/>
        <v>14135206.66</v>
      </c>
      <c r="M110" s="39">
        <f>M111+M115</f>
        <v>18581109.600000001</v>
      </c>
    </row>
    <row r="111" spans="1:13" s="60" customFormat="1">
      <c r="A111" s="41" t="s">
        <v>216</v>
      </c>
      <c r="B111" s="42" t="s">
        <v>99</v>
      </c>
      <c r="C111" s="42" t="s">
        <v>102</v>
      </c>
      <c r="D111" s="69">
        <v>11</v>
      </c>
      <c r="E111" s="42" t="s">
        <v>217</v>
      </c>
      <c r="F111" s="42" t="s">
        <v>1</v>
      </c>
      <c r="G111" s="42"/>
      <c r="H111" s="42" t="s">
        <v>1</v>
      </c>
      <c r="I111" s="43" t="s">
        <v>1</v>
      </c>
      <c r="J111" s="44">
        <f t="shared" ref="J111:M113" si="37">J112</f>
        <v>700000</v>
      </c>
      <c r="K111" s="44">
        <f t="shared" si="37"/>
        <v>44048.1</v>
      </c>
      <c r="L111" s="44">
        <f t="shared" si="37"/>
        <v>744048.1</v>
      </c>
      <c r="M111" s="44">
        <f t="shared" si="37"/>
        <v>700000</v>
      </c>
    </row>
    <row r="112" spans="1:13" s="60" customFormat="1">
      <c r="A112" s="40" t="s">
        <v>218</v>
      </c>
      <c r="B112" s="5" t="s">
        <v>99</v>
      </c>
      <c r="C112" s="5" t="s">
        <v>102</v>
      </c>
      <c r="D112" s="46">
        <v>11</v>
      </c>
      <c r="E112" s="5" t="s">
        <v>217</v>
      </c>
      <c r="F112" s="5">
        <v>870</v>
      </c>
      <c r="G112" s="5"/>
      <c r="H112" s="5" t="s">
        <v>1</v>
      </c>
      <c r="I112" s="38" t="s">
        <v>1</v>
      </c>
      <c r="J112" s="39">
        <f t="shared" si="37"/>
        <v>700000</v>
      </c>
      <c r="K112" s="39">
        <f t="shared" si="37"/>
        <v>44048.1</v>
      </c>
      <c r="L112" s="39">
        <f t="shared" si="37"/>
        <v>744048.1</v>
      </c>
      <c r="M112" s="39">
        <f t="shared" si="37"/>
        <v>700000</v>
      </c>
    </row>
    <row r="113" spans="1:14" s="60" customFormat="1" hidden="1">
      <c r="A113" s="17" t="s">
        <v>144</v>
      </c>
      <c r="B113" s="16" t="s">
        <v>99</v>
      </c>
      <c r="C113" s="16" t="s">
        <v>102</v>
      </c>
      <c r="D113" s="16">
        <v>11</v>
      </c>
      <c r="E113" s="16" t="s">
        <v>217</v>
      </c>
      <c r="F113" s="16">
        <v>870</v>
      </c>
      <c r="G113" s="16"/>
      <c r="H113" s="16">
        <v>290</v>
      </c>
      <c r="I113" s="19"/>
      <c r="J113" s="12">
        <f t="shared" si="37"/>
        <v>700000</v>
      </c>
      <c r="K113" s="12">
        <f t="shared" si="37"/>
        <v>44048.1</v>
      </c>
      <c r="L113" s="12">
        <f t="shared" si="37"/>
        <v>744048.1</v>
      </c>
      <c r="M113" s="12">
        <f t="shared" si="37"/>
        <v>700000</v>
      </c>
    </row>
    <row r="114" spans="1:14" s="60" customFormat="1" hidden="1">
      <c r="A114" s="17" t="s">
        <v>219</v>
      </c>
      <c r="B114" s="16" t="s">
        <v>99</v>
      </c>
      <c r="C114" s="16" t="s">
        <v>102</v>
      </c>
      <c r="D114" s="16">
        <v>11</v>
      </c>
      <c r="E114" s="16" t="s">
        <v>217</v>
      </c>
      <c r="F114" s="16">
        <v>870</v>
      </c>
      <c r="G114" s="16"/>
      <c r="H114" s="16">
        <v>296</v>
      </c>
      <c r="I114" s="19">
        <v>1150</v>
      </c>
      <c r="J114" s="13">
        <v>700000</v>
      </c>
      <c r="K114" s="13">
        <v>44048.1</v>
      </c>
      <c r="L114" s="215">
        <f t="shared" si="29"/>
        <v>744048.1</v>
      </c>
      <c r="M114" s="13">
        <v>700000</v>
      </c>
    </row>
    <row r="115" spans="1:14" s="60" customFormat="1">
      <c r="A115" s="70" t="s">
        <v>223</v>
      </c>
      <c r="B115" s="5" t="s">
        <v>99</v>
      </c>
      <c r="C115" s="5" t="s">
        <v>102</v>
      </c>
      <c r="D115" s="46">
        <v>11</v>
      </c>
      <c r="E115" s="5" t="s">
        <v>224</v>
      </c>
      <c r="F115" s="69"/>
      <c r="G115" s="69"/>
      <c r="H115" s="69"/>
      <c r="I115" s="76"/>
      <c r="J115" s="77">
        <f t="shared" ref="J115:M117" si="38">J116</f>
        <v>13391158.560000001</v>
      </c>
      <c r="K115" s="77"/>
      <c r="L115" s="214">
        <f t="shared" si="29"/>
        <v>13391158.560000001</v>
      </c>
      <c r="M115" s="77">
        <f t="shared" si="38"/>
        <v>17881109.600000001</v>
      </c>
    </row>
    <row r="116" spans="1:14" s="60" customFormat="1">
      <c r="A116" s="45" t="s">
        <v>218</v>
      </c>
      <c r="B116" s="5" t="s">
        <v>99</v>
      </c>
      <c r="C116" s="5" t="s">
        <v>102</v>
      </c>
      <c r="D116" s="46">
        <v>11</v>
      </c>
      <c r="E116" s="5" t="s">
        <v>224</v>
      </c>
      <c r="F116" s="46">
        <v>870</v>
      </c>
      <c r="G116" s="46"/>
      <c r="H116" s="46"/>
      <c r="I116" s="48"/>
      <c r="J116" s="26">
        <f t="shared" si="38"/>
        <v>13391158.560000001</v>
      </c>
      <c r="K116" s="26"/>
      <c r="L116" s="35">
        <f t="shared" si="29"/>
        <v>13391158.560000001</v>
      </c>
      <c r="M116" s="26">
        <f t="shared" si="38"/>
        <v>17881109.600000001</v>
      </c>
    </row>
    <row r="117" spans="1:14" s="60" customFormat="1" hidden="1">
      <c r="A117" s="17" t="s">
        <v>144</v>
      </c>
      <c r="B117" s="16" t="s">
        <v>99</v>
      </c>
      <c r="C117" s="16" t="s">
        <v>102</v>
      </c>
      <c r="D117" s="16">
        <v>11</v>
      </c>
      <c r="E117" s="16" t="s">
        <v>224</v>
      </c>
      <c r="F117" s="16">
        <v>870</v>
      </c>
      <c r="G117" s="16"/>
      <c r="H117" s="16">
        <v>290</v>
      </c>
      <c r="I117" s="19"/>
      <c r="J117" s="12">
        <f t="shared" si="38"/>
        <v>13391158.560000001</v>
      </c>
      <c r="K117" s="12"/>
      <c r="L117" s="215">
        <f t="shared" si="29"/>
        <v>13391158.560000001</v>
      </c>
      <c r="M117" s="12">
        <f t="shared" si="38"/>
        <v>17881109.600000001</v>
      </c>
    </row>
    <row r="118" spans="1:14" s="60" customFormat="1" hidden="1">
      <c r="A118" s="17" t="s">
        <v>219</v>
      </c>
      <c r="B118" s="16" t="s">
        <v>99</v>
      </c>
      <c r="C118" s="16" t="s">
        <v>102</v>
      </c>
      <c r="D118" s="16">
        <v>11</v>
      </c>
      <c r="E118" s="16" t="s">
        <v>224</v>
      </c>
      <c r="F118" s="16">
        <v>870</v>
      </c>
      <c r="G118" s="16"/>
      <c r="H118" s="16">
        <v>296</v>
      </c>
      <c r="I118" s="19">
        <v>1150</v>
      </c>
      <c r="J118" s="13">
        <v>13391158.560000001</v>
      </c>
      <c r="K118" s="13"/>
      <c r="L118" s="215">
        <f t="shared" si="29"/>
        <v>13391158.560000001</v>
      </c>
      <c r="M118" s="13">
        <v>17881109.600000001</v>
      </c>
    </row>
    <row r="119" spans="1:14">
      <c r="A119" s="36" t="s">
        <v>225</v>
      </c>
      <c r="B119" s="37" t="s">
        <v>99</v>
      </c>
      <c r="C119" s="5" t="s">
        <v>102</v>
      </c>
      <c r="D119" s="5" t="s">
        <v>226</v>
      </c>
      <c r="E119" s="5" t="s">
        <v>1</v>
      </c>
      <c r="F119" s="5" t="s">
        <v>1</v>
      </c>
      <c r="G119" s="5"/>
      <c r="H119" s="5" t="s">
        <v>1</v>
      </c>
      <c r="I119" s="38" t="s">
        <v>1</v>
      </c>
      <c r="J119" s="39">
        <f t="shared" ref="J119:M120" si="39">J120</f>
        <v>16633662.310000002</v>
      </c>
      <c r="K119" s="39">
        <f t="shared" si="39"/>
        <v>-42621.82</v>
      </c>
      <c r="L119" s="39">
        <f t="shared" si="39"/>
        <v>16591040.490000002</v>
      </c>
      <c r="M119" s="39">
        <f t="shared" si="39"/>
        <v>17413108.390000001</v>
      </c>
    </row>
    <row r="120" spans="1:14">
      <c r="A120" s="40" t="s">
        <v>105</v>
      </c>
      <c r="B120" s="5" t="s">
        <v>99</v>
      </c>
      <c r="C120" s="5" t="s">
        <v>102</v>
      </c>
      <c r="D120" s="5" t="s">
        <v>226</v>
      </c>
      <c r="E120" s="5" t="s">
        <v>106</v>
      </c>
      <c r="F120" s="5" t="s">
        <v>1</v>
      </c>
      <c r="G120" s="5"/>
      <c r="H120" s="5" t="s">
        <v>1</v>
      </c>
      <c r="I120" s="38" t="s">
        <v>1</v>
      </c>
      <c r="J120" s="39">
        <f>J121</f>
        <v>16633662.310000002</v>
      </c>
      <c r="K120" s="39">
        <f t="shared" si="39"/>
        <v>-42621.82</v>
      </c>
      <c r="L120" s="39">
        <f t="shared" si="39"/>
        <v>16591040.490000002</v>
      </c>
      <c r="M120" s="39">
        <f>M121</f>
        <v>17413108.390000001</v>
      </c>
    </row>
    <row r="121" spans="1:14">
      <c r="A121" s="40" t="s">
        <v>227</v>
      </c>
      <c r="B121" s="5" t="s">
        <v>99</v>
      </c>
      <c r="C121" s="5" t="s">
        <v>102</v>
      </c>
      <c r="D121" s="5" t="s">
        <v>226</v>
      </c>
      <c r="E121" s="5" t="s">
        <v>228</v>
      </c>
      <c r="F121" s="5" t="s">
        <v>1</v>
      </c>
      <c r="G121" s="5"/>
      <c r="H121" s="5" t="s">
        <v>1</v>
      </c>
      <c r="I121" s="38" t="s">
        <v>1</v>
      </c>
      <c r="J121" s="39">
        <f>J122+J154</f>
        <v>16633662.310000002</v>
      </c>
      <c r="K121" s="39">
        <f t="shared" ref="K121:L121" si="40">K122+K154</f>
        <v>-42621.82</v>
      </c>
      <c r="L121" s="39">
        <f t="shared" si="40"/>
        <v>16591040.490000002</v>
      </c>
      <c r="M121" s="39">
        <f>M122+M154</f>
        <v>17413108.390000001</v>
      </c>
    </row>
    <row r="122" spans="1:14" ht="27">
      <c r="A122" s="41" t="s">
        <v>229</v>
      </c>
      <c r="B122" s="42" t="s">
        <v>99</v>
      </c>
      <c r="C122" s="42" t="s">
        <v>102</v>
      </c>
      <c r="D122" s="42" t="s">
        <v>226</v>
      </c>
      <c r="E122" s="42" t="s">
        <v>230</v>
      </c>
      <c r="F122" s="42" t="s">
        <v>1</v>
      </c>
      <c r="G122" s="42"/>
      <c r="H122" s="42" t="s">
        <v>1</v>
      </c>
      <c r="I122" s="43" t="s">
        <v>1</v>
      </c>
      <c r="J122" s="44">
        <f>J123+J144+J148</f>
        <v>16383662.310000002</v>
      </c>
      <c r="K122" s="44">
        <f t="shared" ref="K122:L122" si="41">K123+K144+K148</f>
        <v>-42621.82</v>
      </c>
      <c r="L122" s="44">
        <f t="shared" si="41"/>
        <v>16341040.490000002</v>
      </c>
      <c r="M122" s="44">
        <f>M123+M144+M148</f>
        <v>17163108.390000001</v>
      </c>
    </row>
    <row r="123" spans="1:14" ht="25.5">
      <c r="A123" s="40" t="s">
        <v>129</v>
      </c>
      <c r="B123" s="5" t="s">
        <v>99</v>
      </c>
      <c r="C123" s="5" t="s">
        <v>102</v>
      </c>
      <c r="D123" s="5" t="s">
        <v>226</v>
      </c>
      <c r="E123" s="5" t="s">
        <v>230</v>
      </c>
      <c r="F123" s="5" t="s">
        <v>130</v>
      </c>
      <c r="G123" s="5"/>
      <c r="H123" s="5" t="s">
        <v>1</v>
      </c>
      <c r="I123" s="38" t="s">
        <v>1</v>
      </c>
      <c r="J123" s="39">
        <f t="shared" ref="J123:M123" si="42">J124</f>
        <v>15235113.310000002</v>
      </c>
      <c r="K123" s="39">
        <f t="shared" si="42"/>
        <v>-42621.82</v>
      </c>
      <c r="L123" s="39">
        <f t="shared" si="42"/>
        <v>15192491.490000002</v>
      </c>
      <c r="M123" s="39">
        <f t="shared" si="42"/>
        <v>16014559.389999999</v>
      </c>
    </row>
    <row r="124" spans="1:14" ht="38.25" hidden="1">
      <c r="A124" s="40" t="s">
        <v>131</v>
      </c>
      <c r="B124" s="5" t="s">
        <v>99</v>
      </c>
      <c r="C124" s="5" t="s">
        <v>102</v>
      </c>
      <c r="D124" s="5" t="s">
        <v>226</v>
      </c>
      <c r="E124" s="5" t="s">
        <v>230</v>
      </c>
      <c r="F124" s="5" t="s">
        <v>132</v>
      </c>
      <c r="G124" s="5"/>
      <c r="H124" s="5" t="s">
        <v>1</v>
      </c>
      <c r="I124" s="38" t="s">
        <v>1</v>
      </c>
      <c r="J124" s="39">
        <f>J125+J127</f>
        <v>15235113.310000002</v>
      </c>
      <c r="K124" s="39">
        <f t="shared" ref="K124:L124" si="43">K125+K127</f>
        <v>-42621.82</v>
      </c>
      <c r="L124" s="39">
        <f t="shared" si="43"/>
        <v>15192491.490000002</v>
      </c>
      <c r="M124" s="39">
        <f>M125+M127</f>
        <v>16014559.389999999</v>
      </c>
    </row>
    <row r="125" spans="1:14" ht="38.25" hidden="1">
      <c r="A125" s="6" t="s">
        <v>161</v>
      </c>
      <c r="B125" s="5" t="s">
        <v>99</v>
      </c>
      <c r="C125" s="5" t="s">
        <v>102</v>
      </c>
      <c r="D125" s="5" t="s">
        <v>226</v>
      </c>
      <c r="E125" s="5" t="s">
        <v>230</v>
      </c>
      <c r="F125" s="5" t="s">
        <v>162</v>
      </c>
      <c r="G125" s="5"/>
      <c r="H125" s="5" t="s">
        <v>1</v>
      </c>
      <c r="I125" s="38" t="s">
        <v>1</v>
      </c>
      <c r="J125" s="39">
        <f t="shared" ref="J125:M125" si="44">J126</f>
        <v>291720</v>
      </c>
      <c r="K125" s="39"/>
      <c r="L125" s="35">
        <f t="shared" si="29"/>
        <v>291720</v>
      </c>
      <c r="M125" s="39">
        <f t="shared" si="44"/>
        <v>300471.59999999998</v>
      </c>
    </row>
    <row r="126" spans="1:14" hidden="1">
      <c r="A126" s="17" t="s">
        <v>0</v>
      </c>
      <c r="B126" s="16" t="s">
        <v>99</v>
      </c>
      <c r="C126" s="16" t="s">
        <v>102</v>
      </c>
      <c r="D126" s="16" t="s">
        <v>226</v>
      </c>
      <c r="E126" s="16" t="s">
        <v>230</v>
      </c>
      <c r="F126" s="16" t="s">
        <v>162</v>
      </c>
      <c r="G126" s="16"/>
      <c r="H126" s="16" t="s">
        <v>163</v>
      </c>
      <c r="I126" s="19" t="s">
        <v>1</v>
      </c>
      <c r="J126" s="12">
        <v>291720</v>
      </c>
      <c r="K126" s="12"/>
      <c r="L126" s="215">
        <f t="shared" si="29"/>
        <v>291720</v>
      </c>
      <c r="M126" s="12">
        <v>300471.59999999998</v>
      </c>
    </row>
    <row r="127" spans="1:14" ht="38.25" hidden="1">
      <c r="A127" s="6" t="s">
        <v>133</v>
      </c>
      <c r="B127" s="5" t="s">
        <v>99</v>
      </c>
      <c r="C127" s="5" t="s">
        <v>102</v>
      </c>
      <c r="D127" s="5" t="s">
        <v>226</v>
      </c>
      <c r="E127" s="5" t="s">
        <v>230</v>
      </c>
      <c r="F127" s="5" t="s">
        <v>134</v>
      </c>
      <c r="G127" s="5"/>
      <c r="H127" s="5" t="s">
        <v>1</v>
      </c>
      <c r="I127" s="38" t="s">
        <v>1</v>
      </c>
      <c r="J127" s="39">
        <f>J128+J133+J137+J140+J142</f>
        <v>14943393.310000002</v>
      </c>
      <c r="K127" s="39">
        <f t="shared" ref="K127:L127" si="45">K128+K133+K137+K140+K142</f>
        <v>-42621.82</v>
      </c>
      <c r="L127" s="39">
        <f t="shared" si="45"/>
        <v>14900771.490000002</v>
      </c>
      <c r="M127" s="39">
        <f>M128+M133+M137+M140+M142</f>
        <v>15714087.789999999</v>
      </c>
    </row>
    <row r="128" spans="1:14" hidden="1">
      <c r="A128" s="17" t="s">
        <v>175</v>
      </c>
      <c r="B128" s="16" t="s">
        <v>99</v>
      </c>
      <c r="C128" s="16" t="s">
        <v>102</v>
      </c>
      <c r="D128" s="16" t="s">
        <v>226</v>
      </c>
      <c r="E128" s="16" t="s">
        <v>230</v>
      </c>
      <c r="F128" s="16" t="s">
        <v>134</v>
      </c>
      <c r="G128" s="16"/>
      <c r="H128" s="16" t="s">
        <v>176</v>
      </c>
      <c r="I128" s="19" t="s">
        <v>1</v>
      </c>
      <c r="J128" s="12">
        <f>J129+J130+J131+J132</f>
        <v>10720970.380000001</v>
      </c>
      <c r="K128" s="12"/>
      <c r="L128" s="215">
        <f t="shared" si="29"/>
        <v>10720970.380000001</v>
      </c>
      <c r="M128" s="12">
        <f>M129+M130+M131+M132</f>
        <v>11145992.17</v>
      </c>
      <c r="N128" s="211"/>
    </row>
    <row r="129" spans="1:13" hidden="1">
      <c r="A129" s="17" t="s">
        <v>177</v>
      </c>
      <c r="B129" s="16" t="s">
        <v>99</v>
      </c>
      <c r="C129" s="16" t="s">
        <v>102</v>
      </c>
      <c r="D129" s="16" t="s">
        <v>226</v>
      </c>
      <c r="E129" s="16" t="s">
        <v>230</v>
      </c>
      <c r="F129" s="16" t="s">
        <v>134</v>
      </c>
      <c r="G129" s="16"/>
      <c r="H129" s="16" t="s">
        <v>176</v>
      </c>
      <c r="I129" s="19" t="s">
        <v>178</v>
      </c>
      <c r="J129" s="12">
        <v>9383722.4000000004</v>
      </c>
      <c r="K129" s="12"/>
      <c r="L129" s="215">
        <f t="shared" si="29"/>
        <v>9383722.4000000004</v>
      </c>
      <c r="M129" s="12">
        <v>9759071.3000000007</v>
      </c>
    </row>
    <row r="130" spans="1:13" hidden="1">
      <c r="A130" s="17" t="s">
        <v>179</v>
      </c>
      <c r="B130" s="16" t="s">
        <v>99</v>
      </c>
      <c r="C130" s="16" t="s">
        <v>102</v>
      </c>
      <c r="D130" s="16" t="s">
        <v>226</v>
      </c>
      <c r="E130" s="16" t="s">
        <v>230</v>
      </c>
      <c r="F130" s="16" t="s">
        <v>134</v>
      </c>
      <c r="G130" s="16"/>
      <c r="H130" s="16" t="s">
        <v>176</v>
      </c>
      <c r="I130" s="19" t="s">
        <v>180</v>
      </c>
      <c r="J130" s="12">
        <v>381700.93</v>
      </c>
      <c r="K130" s="12"/>
      <c r="L130" s="215">
        <f t="shared" si="29"/>
        <v>381700.93</v>
      </c>
      <c r="M130" s="12">
        <v>393151.95</v>
      </c>
    </row>
    <row r="131" spans="1:13" ht="25.5" hidden="1">
      <c r="A131" s="17" t="s">
        <v>181</v>
      </c>
      <c r="B131" s="16" t="s">
        <v>99</v>
      </c>
      <c r="C131" s="16" t="s">
        <v>102</v>
      </c>
      <c r="D131" s="16" t="s">
        <v>226</v>
      </c>
      <c r="E131" s="16" t="s">
        <v>230</v>
      </c>
      <c r="F131" s="16" t="s">
        <v>134</v>
      </c>
      <c r="G131" s="16"/>
      <c r="H131" s="16" t="s">
        <v>176</v>
      </c>
      <c r="I131" s="19" t="s">
        <v>182</v>
      </c>
      <c r="J131" s="12">
        <v>755974.82</v>
      </c>
      <c r="K131" s="12"/>
      <c r="L131" s="215">
        <f t="shared" si="29"/>
        <v>755974.82</v>
      </c>
      <c r="M131" s="12">
        <v>786213.8</v>
      </c>
    </row>
    <row r="132" spans="1:13" ht="25.5" hidden="1">
      <c r="A132" s="17" t="s">
        <v>183</v>
      </c>
      <c r="B132" s="16" t="s">
        <v>99</v>
      </c>
      <c r="C132" s="16" t="s">
        <v>102</v>
      </c>
      <c r="D132" s="16" t="s">
        <v>226</v>
      </c>
      <c r="E132" s="16" t="s">
        <v>230</v>
      </c>
      <c r="F132" s="16" t="s">
        <v>134</v>
      </c>
      <c r="G132" s="16"/>
      <c r="H132" s="16" t="s">
        <v>176</v>
      </c>
      <c r="I132" s="19" t="s">
        <v>184</v>
      </c>
      <c r="J132" s="12">
        <v>199572.23</v>
      </c>
      <c r="K132" s="12"/>
      <c r="L132" s="215">
        <f t="shared" si="29"/>
        <v>199572.23</v>
      </c>
      <c r="M132" s="12">
        <v>207555.12</v>
      </c>
    </row>
    <row r="133" spans="1:13" hidden="1">
      <c r="A133" s="17" t="s">
        <v>233</v>
      </c>
      <c r="B133" s="16" t="s">
        <v>99</v>
      </c>
      <c r="C133" s="16" t="s">
        <v>102</v>
      </c>
      <c r="D133" s="16" t="s">
        <v>226</v>
      </c>
      <c r="E133" s="16" t="s">
        <v>230</v>
      </c>
      <c r="F133" s="16" t="s">
        <v>134</v>
      </c>
      <c r="G133" s="16"/>
      <c r="H133" s="16" t="s">
        <v>165</v>
      </c>
      <c r="I133" s="19" t="s">
        <v>1</v>
      </c>
      <c r="J133" s="12">
        <f>J134+J135+J136</f>
        <v>1033967.56</v>
      </c>
      <c r="K133" s="12">
        <f t="shared" ref="K133:L133" si="46">K134+K135+K136</f>
        <v>-42621.82</v>
      </c>
      <c r="L133" s="12">
        <f t="shared" si="46"/>
        <v>991345.74</v>
      </c>
      <c r="M133" s="12">
        <f>M134+M135+M136</f>
        <v>1346986.59</v>
      </c>
    </row>
    <row r="134" spans="1:13" ht="25.5" hidden="1">
      <c r="A134" s="17" t="s">
        <v>166</v>
      </c>
      <c r="B134" s="16" t="s">
        <v>99</v>
      </c>
      <c r="C134" s="16" t="s">
        <v>102</v>
      </c>
      <c r="D134" s="16" t="s">
        <v>226</v>
      </c>
      <c r="E134" s="16" t="s">
        <v>230</v>
      </c>
      <c r="F134" s="16" t="s">
        <v>134</v>
      </c>
      <c r="G134" s="16"/>
      <c r="H134" s="16" t="s">
        <v>165</v>
      </c>
      <c r="I134" s="19">
        <v>1105</v>
      </c>
      <c r="J134" s="13">
        <v>200000</v>
      </c>
      <c r="K134" s="13"/>
      <c r="L134" s="215">
        <f t="shared" si="29"/>
        <v>200000</v>
      </c>
      <c r="M134" s="13">
        <v>500000</v>
      </c>
    </row>
    <row r="135" spans="1:13" ht="25.5" hidden="1">
      <c r="A135" s="17" t="s">
        <v>238</v>
      </c>
      <c r="B135" s="16" t="s">
        <v>99</v>
      </c>
      <c r="C135" s="16" t="s">
        <v>102</v>
      </c>
      <c r="D135" s="16" t="s">
        <v>226</v>
      </c>
      <c r="E135" s="16" t="s">
        <v>230</v>
      </c>
      <c r="F135" s="16" t="s">
        <v>134</v>
      </c>
      <c r="G135" s="16"/>
      <c r="H135" s="16" t="s">
        <v>165</v>
      </c>
      <c r="I135" s="19">
        <v>1111</v>
      </c>
      <c r="J135" s="13">
        <v>112049.18</v>
      </c>
      <c r="K135" s="13"/>
      <c r="L135" s="215">
        <f t="shared" si="29"/>
        <v>112049.18</v>
      </c>
      <c r="M135" s="13">
        <v>115410.66</v>
      </c>
    </row>
    <row r="136" spans="1:13" hidden="1">
      <c r="A136" s="17" t="s">
        <v>239</v>
      </c>
      <c r="B136" s="16" t="s">
        <v>99</v>
      </c>
      <c r="C136" s="16" t="s">
        <v>102</v>
      </c>
      <c r="D136" s="16" t="s">
        <v>226</v>
      </c>
      <c r="E136" s="16" t="s">
        <v>230</v>
      </c>
      <c r="F136" s="16" t="s">
        <v>134</v>
      </c>
      <c r="G136" s="16"/>
      <c r="H136" s="16" t="s">
        <v>165</v>
      </c>
      <c r="I136" s="19" t="s">
        <v>187</v>
      </c>
      <c r="J136" s="12">
        <v>721918.38</v>
      </c>
      <c r="K136" s="12">
        <v>-42621.82</v>
      </c>
      <c r="L136" s="215">
        <f t="shared" si="29"/>
        <v>679296.56</v>
      </c>
      <c r="M136" s="12">
        <v>731575.93</v>
      </c>
    </row>
    <row r="137" spans="1:13" hidden="1">
      <c r="A137" s="17" t="s">
        <v>188</v>
      </c>
      <c r="B137" s="16" t="s">
        <v>99</v>
      </c>
      <c r="C137" s="16" t="s">
        <v>102</v>
      </c>
      <c r="D137" s="16" t="s">
        <v>226</v>
      </c>
      <c r="E137" s="16" t="s">
        <v>230</v>
      </c>
      <c r="F137" s="16" t="s">
        <v>134</v>
      </c>
      <c r="G137" s="16"/>
      <c r="H137" s="16" t="s">
        <v>135</v>
      </c>
      <c r="I137" s="19" t="s">
        <v>1</v>
      </c>
      <c r="J137" s="12">
        <f>J138+J139</f>
        <v>2000000</v>
      </c>
      <c r="K137" s="12"/>
      <c r="L137" s="215">
        <f t="shared" si="29"/>
        <v>2000000</v>
      </c>
      <c r="M137" s="12">
        <f>M138+M139</f>
        <v>2000000</v>
      </c>
    </row>
    <row r="138" spans="1:13" hidden="1">
      <c r="A138" s="17" t="s">
        <v>195</v>
      </c>
      <c r="B138" s="16" t="s">
        <v>99</v>
      </c>
      <c r="C138" s="16" t="s">
        <v>102</v>
      </c>
      <c r="D138" s="16" t="s">
        <v>226</v>
      </c>
      <c r="E138" s="16" t="s">
        <v>230</v>
      </c>
      <c r="F138" s="16" t="s">
        <v>134</v>
      </c>
      <c r="G138" s="16"/>
      <c r="H138" s="16" t="s">
        <v>135</v>
      </c>
      <c r="I138" s="19" t="s">
        <v>196</v>
      </c>
      <c r="J138" s="12">
        <v>500000</v>
      </c>
      <c r="K138" s="12"/>
      <c r="L138" s="215">
        <f t="shared" si="29"/>
        <v>500000</v>
      </c>
      <c r="M138" s="12">
        <v>500000</v>
      </c>
    </row>
    <row r="139" spans="1:13" ht="25.5" hidden="1">
      <c r="A139" s="21" t="s">
        <v>189</v>
      </c>
      <c r="B139" s="16" t="s">
        <v>99</v>
      </c>
      <c r="C139" s="16" t="s">
        <v>102</v>
      </c>
      <c r="D139" s="16" t="s">
        <v>226</v>
      </c>
      <c r="E139" s="16" t="s">
        <v>230</v>
      </c>
      <c r="F139" s="16" t="s">
        <v>134</v>
      </c>
      <c r="G139" s="16"/>
      <c r="H139" s="16" t="s">
        <v>135</v>
      </c>
      <c r="I139" s="19">
        <v>1134</v>
      </c>
      <c r="J139" s="12">
        <v>1500000</v>
      </c>
      <c r="K139" s="12"/>
      <c r="L139" s="215">
        <f t="shared" ref="L139:L202" si="47">J139+K139</f>
        <v>1500000</v>
      </c>
      <c r="M139" s="12">
        <v>1500000</v>
      </c>
    </row>
    <row r="140" spans="1:13" hidden="1">
      <c r="A140" s="17" t="s">
        <v>240</v>
      </c>
      <c r="B140" s="16" t="s">
        <v>99</v>
      </c>
      <c r="C140" s="16" t="s">
        <v>102</v>
      </c>
      <c r="D140" s="16" t="s">
        <v>226</v>
      </c>
      <c r="E140" s="16" t="s">
        <v>230</v>
      </c>
      <c r="F140" s="16" t="s">
        <v>134</v>
      </c>
      <c r="G140" s="16"/>
      <c r="H140" s="16">
        <v>227</v>
      </c>
      <c r="I140" s="19"/>
      <c r="J140" s="12">
        <f t="shared" ref="J140:M140" si="48">J141</f>
        <v>100000</v>
      </c>
      <c r="K140" s="12"/>
      <c r="L140" s="215">
        <f t="shared" si="47"/>
        <v>100000</v>
      </c>
      <c r="M140" s="12">
        <f t="shared" si="48"/>
        <v>100000</v>
      </c>
    </row>
    <row r="141" spans="1:13" hidden="1">
      <c r="A141" s="17" t="s">
        <v>844</v>
      </c>
      <c r="B141" s="16" t="s">
        <v>99</v>
      </c>
      <c r="C141" s="16" t="s">
        <v>102</v>
      </c>
      <c r="D141" s="16" t="s">
        <v>226</v>
      </c>
      <c r="E141" s="16" t="s">
        <v>230</v>
      </c>
      <c r="F141" s="16" t="s">
        <v>134</v>
      </c>
      <c r="G141" s="16"/>
      <c r="H141" s="16">
        <v>227</v>
      </c>
      <c r="I141" s="19">
        <v>1135</v>
      </c>
      <c r="J141" s="12">
        <v>100000</v>
      </c>
      <c r="K141" s="12"/>
      <c r="L141" s="215">
        <f t="shared" si="47"/>
        <v>100000</v>
      </c>
      <c r="M141" s="12">
        <v>100000</v>
      </c>
    </row>
    <row r="142" spans="1:13" hidden="1">
      <c r="A142" s="17" t="s">
        <v>242</v>
      </c>
      <c r="B142" s="16" t="s">
        <v>99</v>
      </c>
      <c r="C142" s="16" t="s">
        <v>102</v>
      </c>
      <c r="D142" s="16" t="s">
        <v>226</v>
      </c>
      <c r="E142" s="16" t="s">
        <v>230</v>
      </c>
      <c r="F142" s="16" t="s">
        <v>134</v>
      </c>
      <c r="G142" s="16"/>
      <c r="H142" s="16">
        <v>340</v>
      </c>
      <c r="I142" s="19" t="s">
        <v>1</v>
      </c>
      <c r="J142" s="12">
        <f t="shared" ref="J142:M142" si="49">J143</f>
        <v>1088455.3700000001</v>
      </c>
      <c r="K142" s="12"/>
      <c r="L142" s="215">
        <f t="shared" si="47"/>
        <v>1088455.3700000001</v>
      </c>
      <c r="M142" s="12">
        <f t="shared" si="49"/>
        <v>1121109.03</v>
      </c>
    </row>
    <row r="143" spans="1:13" ht="25.5" hidden="1">
      <c r="A143" s="21" t="s">
        <v>138</v>
      </c>
      <c r="B143" s="20" t="s">
        <v>99</v>
      </c>
      <c r="C143" s="20" t="s">
        <v>102</v>
      </c>
      <c r="D143" s="20" t="s">
        <v>226</v>
      </c>
      <c r="E143" s="20" t="s">
        <v>230</v>
      </c>
      <c r="F143" s="20" t="s">
        <v>134</v>
      </c>
      <c r="G143" s="20"/>
      <c r="H143" s="20">
        <v>349</v>
      </c>
      <c r="I143" s="79">
        <v>1148</v>
      </c>
      <c r="J143" s="80">
        <v>1088455.3700000001</v>
      </c>
      <c r="K143" s="80"/>
      <c r="L143" s="215">
        <f t="shared" si="47"/>
        <v>1088455.3700000001</v>
      </c>
      <c r="M143" s="80">
        <v>1121109.03</v>
      </c>
    </row>
    <row r="144" spans="1:13" ht="25.5">
      <c r="A144" s="81" t="s">
        <v>140</v>
      </c>
      <c r="B144" s="63" t="s">
        <v>99</v>
      </c>
      <c r="C144" s="63" t="s">
        <v>102</v>
      </c>
      <c r="D144" s="63">
        <v>13</v>
      </c>
      <c r="E144" s="63" t="s">
        <v>230</v>
      </c>
      <c r="F144" s="63" t="s">
        <v>141</v>
      </c>
      <c r="G144" s="63"/>
      <c r="H144" s="63" t="s">
        <v>1</v>
      </c>
      <c r="I144" s="65" t="s">
        <v>1</v>
      </c>
      <c r="J144" s="26">
        <f t="shared" ref="J144:M146" si="50">J145</f>
        <v>1137949</v>
      </c>
      <c r="K144" s="26"/>
      <c r="L144" s="35">
        <f t="shared" si="47"/>
        <v>1137949</v>
      </c>
      <c r="M144" s="26">
        <f t="shared" si="50"/>
        <v>1137949</v>
      </c>
    </row>
    <row r="145" spans="1:13" hidden="1">
      <c r="A145" s="64" t="s">
        <v>142</v>
      </c>
      <c r="B145" s="63" t="s">
        <v>99</v>
      </c>
      <c r="C145" s="63" t="s">
        <v>102</v>
      </c>
      <c r="D145" s="63">
        <v>13</v>
      </c>
      <c r="E145" s="63" t="s">
        <v>230</v>
      </c>
      <c r="F145" s="63" t="s">
        <v>143</v>
      </c>
      <c r="G145" s="63"/>
      <c r="H145" s="63" t="s">
        <v>1</v>
      </c>
      <c r="I145" s="65" t="s">
        <v>1</v>
      </c>
      <c r="J145" s="26">
        <f t="shared" si="50"/>
        <v>1137949</v>
      </c>
      <c r="K145" s="26"/>
      <c r="L145" s="35">
        <f t="shared" si="47"/>
        <v>1137949</v>
      </c>
      <c r="M145" s="26">
        <f t="shared" si="50"/>
        <v>1137949</v>
      </c>
    </row>
    <row r="146" spans="1:13" hidden="1">
      <c r="A146" s="66" t="s">
        <v>144</v>
      </c>
      <c r="B146" s="67" t="s">
        <v>99</v>
      </c>
      <c r="C146" s="67" t="s">
        <v>102</v>
      </c>
      <c r="D146" s="67">
        <v>13</v>
      </c>
      <c r="E146" s="67" t="s">
        <v>230</v>
      </c>
      <c r="F146" s="67" t="s">
        <v>143</v>
      </c>
      <c r="G146" s="67"/>
      <c r="H146" s="67" t="s">
        <v>145</v>
      </c>
      <c r="I146" s="68" t="s">
        <v>1</v>
      </c>
      <c r="J146" s="12">
        <f t="shared" si="50"/>
        <v>1137949</v>
      </c>
      <c r="K146" s="12"/>
      <c r="L146" s="215">
        <f t="shared" si="47"/>
        <v>1137949</v>
      </c>
      <c r="M146" s="12">
        <f t="shared" si="50"/>
        <v>1137949</v>
      </c>
    </row>
    <row r="147" spans="1:13" ht="25.5" hidden="1">
      <c r="A147" s="66" t="s">
        <v>146</v>
      </c>
      <c r="B147" s="67" t="s">
        <v>99</v>
      </c>
      <c r="C147" s="67" t="s">
        <v>102</v>
      </c>
      <c r="D147" s="67">
        <v>13</v>
      </c>
      <c r="E147" s="67" t="s">
        <v>230</v>
      </c>
      <c r="F147" s="67" t="s">
        <v>143</v>
      </c>
      <c r="G147" s="67"/>
      <c r="H147" s="67">
        <v>296</v>
      </c>
      <c r="I147" s="68" t="s">
        <v>147</v>
      </c>
      <c r="J147" s="12">
        <v>1137949</v>
      </c>
      <c r="K147" s="12"/>
      <c r="L147" s="215">
        <f t="shared" si="47"/>
        <v>1137949</v>
      </c>
      <c r="M147" s="12">
        <v>1137949</v>
      </c>
    </row>
    <row r="148" spans="1:13">
      <c r="A148" s="40" t="s">
        <v>202</v>
      </c>
      <c r="B148" s="5" t="s">
        <v>99</v>
      </c>
      <c r="C148" s="5" t="s">
        <v>102</v>
      </c>
      <c r="D148" s="5" t="s">
        <v>226</v>
      </c>
      <c r="E148" s="5" t="s">
        <v>230</v>
      </c>
      <c r="F148" s="5" t="s">
        <v>203</v>
      </c>
      <c r="G148" s="5"/>
      <c r="H148" s="5" t="s">
        <v>1</v>
      </c>
      <c r="I148" s="38" t="s">
        <v>1</v>
      </c>
      <c r="J148" s="39">
        <f t="shared" ref="J148:M148" si="51">J149</f>
        <v>10600</v>
      </c>
      <c r="K148" s="39"/>
      <c r="L148" s="35">
        <f t="shared" si="47"/>
        <v>10600</v>
      </c>
      <c r="M148" s="39">
        <f t="shared" si="51"/>
        <v>10600</v>
      </c>
    </row>
    <row r="149" spans="1:13" hidden="1">
      <c r="A149" s="45" t="s">
        <v>212</v>
      </c>
      <c r="B149" s="5" t="s">
        <v>99</v>
      </c>
      <c r="C149" s="5" t="s">
        <v>102</v>
      </c>
      <c r="D149" s="5" t="s">
        <v>226</v>
      </c>
      <c r="E149" s="5" t="s">
        <v>230</v>
      </c>
      <c r="F149" s="5">
        <v>800</v>
      </c>
      <c r="G149" s="5"/>
      <c r="H149" s="5" t="s">
        <v>1</v>
      </c>
      <c r="I149" s="38" t="s">
        <v>1</v>
      </c>
      <c r="J149" s="39">
        <f t="shared" ref="J149:M149" si="52">J150+J152</f>
        <v>10600</v>
      </c>
      <c r="K149" s="39"/>
      <c r="L149" s="35">
        <f t="shared" si="47"/>
        <v>10600</v>
      </c>
      <c r="M149" s="39">
        <f t="shared" si="52"/>
        <v>10600</v>
      </c>
    </row>
    <row r="150" spans="1:13" hidden="1">
      <c r="A150" s="45" t="s">
        <v>243</v>
      </c>
      <c r="B150" s="46" t="s">
        <v>99</v>
      </c>
      <c r="C150" s="46" t="s">
        <v>102</v>
      </c>
      <c r="D150" s="46" t="s">
        <v>226</v>
      </c>
      <c r="E150" s="46" t="s">
        <v>230</v>
      </c>
      <c r="F150" s="46">
        <v>852</v>
      </c>
      <c r="G150" s="46"/>
      <c r="H150" s="46"/>
      <c r="I150" s="38" t="s">
        <v>1</v>
      </c>
      <c r="J150" s="39">
        <f t="shared" ref="J150:M150" si="53">J151</f>
        <v>10000</v>
      </c>
      <c r="K150" s="39"/>
      <c r="L150" s="35">
        <f t="shared" si="47"/>
        <v>10000</v>
      </c>
      <c r="M150" s="39">
        <f t="shared" si="53"/>
        <v>10000</v>
      </c>
    </row>
    <row r="151" spans="1:13" hidden="1">
      <c r="A151" s="17" t="s">
        <v>244</v>
      </c>
      <c r="B151" s="16" t="s">
        <v>99</v>
      </c>
      <c r="C151" s="16" t="s">
        <v>102</v>
      </c>
      <c r="D151" s="16" t="s">
        <v>226</v>
      </c>
      <c r="E151" s="16" t="s">
        <v>230</v>
      </c>
      <c r="F151" s="16">
        <v>852</v>
      </c>
      <c r="G151" s="16"/>
      <c r="H151" s="16">
        <v>291</v>
      </c>
      <c r="I151" s="56">
        <v>1143</v>
      </c>
      <c r="J151" s="57">
        <v>10000</v>
      </c>
      <c r="K151" s="57"/>
      <c r="L151" s="215">
        <f t="shared" si="47"/>
        <v>10000</v>
      </c>
      <c r="M151" s="57">
        <v>10000</v>
      </c>
    </row>
    <row r="152" spans="1:13" hidden="1">
      <c r="A152" s="17" t="s">
        <v>212</v>
      </c>
      <c r="B152" s="46" t="s">
        <v>99</v>
      </c>
      <c r="C152" s="46" t="s">
        <v>102</v>
      </c>
      <c r="D152" s="46" t="s">
        <v>226</v>
      </c>
      <c r="E152" s="46" t="s">
        <v>230</v>
      </c>
      <c r="F152" s="46">
        <v>853</v>
      </c>
      <c r="G152" s="46"/>
      <c r="H152" s="46"/>
      <c r="I152" s="38"/>
      <c r="J152" s="39">
        <f t="shared" ref="J152:M152" si="54">J153</f>
        <v>600</v>
      </c>
      <c r="K152" s="39"/>
      <c r="L152" s="35">
        <f t="shared" si="47"/>
        <v>600</v>
      </c>
      <c r="M152" s="39">
        <f t="shared" si="54"/>
        <v>600</v>
      </c>
    </row>
    <row r="153" spans="1:13" ht="38.25" hidden="1">
      <c r="A153" s="17" t="s">
        <v>213</v>
      </c>
      <c r="B153" s="16" t="s">
        <v>99</v>
      </c>
      <c r="C153" s="16" t="s">
        <v>102</v>
      </c>
      <c r="D153" s="16" t="s">
        <v>226</v>
      </c>
      <c r="E153" s="16" t="s">
        <v>230</v>
      </c>
      <c r="F153" s="16">
        <v>853</v>
      </c>
      <c r="G153" s="16"/>
      <c r="H153" s="16">
        <v>292</v>
      </c>
      <c r="I153" s="19">
        <v>1144</v>
      </c>
      <c r="J153" s="12">
        <v>600</v>
      </c>
      <c r="K153" s="12"/>
      <c r="L153" s="215">
        <f t="shared" si="47"/>
        <v>600</v>
      </c>
      <c r="M153" s="12">
        <v>600</v>
      </c>
    </row>
    <row r="154" spans="1:13" ht="27">
      <c r="A154" s="82" t="s">
        <v>245</v>
      </c>
      <c r="B154" s="69" t="s">
        <v>99</v>
      </c>
      <c r="C154" s="69" t="s">
        <v>102</v>
      </c>
      <c r="D154" s="69" t="s">
        <v>226</v>
      </c>
      <c r="E154" s="69" t="s">
        <v>246</v>
      </c>
      <c r="F154" s="69"/>
      <c r="G154" s="69"/>
      <c r="H154" s="69"/>
      <c r="I154" s="76"/>
      <c r="J154" s="77">
        <f t="shared" ref="J154:M158" si="55">J155</f>
        <v>250000</v>
      </c>
      <c r="K154" s="77"/>
      <c r="L154" s="214">
        <f t="shared" si="47"/>
        <v>250000</v>
      </c>
      <c r="M154" s="77">
        <f t="shared" si="55"/>
        <v>250000</v>
      </c>
    </row>
    <row r="155" spans="1:13" ht="25.5">
      <c r="A155" s="40" t="s">
        <v>129</v>
      </c>
      <c r="B155" s="46" t="s">
        <v>99</v>
      </c>
      <c r="C155" s="46" t="s">
        <v>102</v>
      </c>
      <c r="D155" s="46" t="s">
        <v>226</v>
      </c>
      <c r="E155" s="46" t="s">
        <v>246</v>
      </c>
      <c r="F155" s="46">
        <v>200</v>
      </c>
      <c r="G155" s="46"/>
      <c r="H155" s="69"/>
      <c r="I155" s="76"/>
      <c r="J155" s="26">
        <f t="shared" si="55"/>
        <v>250000</v>
      </c>
      <c r="K155" s="26"/>
      <c r="L155" s="35">
        <f t="shared" si="47"/>
        <v>250000</v>
      </c>
      <c r="M155" s="26">
        <f t="shared" si="55"/>
        <v>250000</v>
      </c>
    </row>
    <row r="156" spans="1:13" ht="38.25" hidden="1">
      <c r="A156" s="40" t="s">
        <v>131</v>
      </c>
      <c r="B156" s="46" t="s">
        <v>99</v>
      </c>
      <c r="C156" s="46" t="s">
        <v>102</v>
      </c>
      <c r="D156" s="46" t="s">
        <v>226</v>
      </c>
      <c r="E156" s="46" t="s">
        <v>246</v>
      </c>
      <c r="F156" s="46">
        <v>240</v>
      </c>
      <c r="G156" s="46"/>
      <c r="H156" s="69"/>
      <c r="I156" s="76"/>
      <c r="J156" s="26">
        <f t="shared" si="55"/>
        <v>250000</v>
      </c>
      <c r="K156" s="26"/>
      <c r="L156" s="35">
        <f t="shared" si="47"/>
        <v>250000</v>
      </c>
      <c r="M156" s="26">
        <f t="shared" si="55"/>
        <v>250000</v>
      </c>
    </row>
    <row r="157" spans="1:13" ht="38.25" hidden="1">
      <c r="A157" s="6" t="s">
        <v>133</v>
      </c>
      <c r="B157" s="46" t="s">
        <v>99</v>
      </c>
      <c r="C157" s="46" t="s">
        <v>102</v>
      </c>
      <c r="D157" s="46" t="s">
        <v>226</v>
      </c>
      <c r="E157" s="46" t="s">
        <v>246</v>
      </c>
      <c r="F157" s="46">
        <v>244</v>
      </c>
      <c r="G157" s="46"/>
      <c r="H157" s="69"/>
      <c r="I157" s="76"/>
      <c r="J157" s="26">
        <f t="shared" si="55"/>
        <v>250000</v>
      </c>
      <c r="K157" s="26"/>
      <c r="L157" s="35">
        <f t="shared" si="47"/>
        <v>250000</v>
      </c>
      <c r="M157" s="26">
        <f t="shared" si="55"/>
        <v>250000</v>
      </c>
    </row>
    <row r="158" spans="1:13" hidden="1">
      <c r="A158" s="83" t="s">
        <v>247</v>
      </c>
      <c r="B158" s="16" t="s">
        <v>99</v>
      </c>
      <c r="C158" s="16" t="s">
        <v>102</v>
      </c>
      <c r="D158" s="16" t="s">
        <v>226</v>
      </c>
      <c r="E158" s="16" t="s">
        <v>246</v>
      </c>
      <c r="F158" s="16">
        <v>244</v>
      </c>
      <c r="G158" s="16"/>
      <c r="H158" s="16">
        <v>226</v>
      </c>
      <c r="I158" s="19"/>
      <c r="J158" s="12">
        <f t="shared" si="55"/>
        <v>250000</v>
      </c>
      <c r="K158" s="12"/>
      <c r="L158" s="215">
        <f t="shared" si="47"/>
        <v>250000</v>
      </c>
      <c r="M158" s="12">
        <f t="shared" si="55"/>
        <v>250000</v>
      </c>
    </row>
    <row r="159" spans="1:13" hidden="1">
      <c r="A159" s="17" t="s">
        <v>248</v>
      </c>
      <c r="B159" s="16" t="s">
        <v>99</v>
      </c>
      <c r="C159" s="16" t="s">
        <v>102</v>
      </c>
      <c r="D159" s="16" t="s">
        <v>226</v>
      </c>
      <c r="E159" s="16" t="s">
        <v>246</v>
      </c>
      <c r="F159" s="16">
        <v>244</v>
      </c>
      <c r="G159" s="16"/>
      <c r="H159" s="16">
        <v>226</v>
      </c>
      <c r="I159" s="19">
        <v>1140</v>
      </c>
      <c r="J159" s="13">
        <v>250000</v>
      </c>
      <c r="K159" s="13"/>
      <c r="L159" s="215">
        <f t="shared" si="47"/>
        <v>250000</v>
      </c>
      <c r="M159" s="13">
        <v>250000</v>
      </c>
    </row>
    <row r="160" spans="1:13">
      <c r="A160" s="36" t="s">
        <v>249</v>
      </c>
      <c r="B160" s="37" t="s">
        <v>99</v>
      </c>
      <c r="C160" s="5" t="s">
        <v>104</v>
      </c>
      <c r="D160" s="5" t="s">
        <v>1</v>
      </c>
      <c r="E160" s="5" t="s">
        <v>1</v>
      </c>
      <c r="F160" s="5" t="s">
        <v>1</v>
      </c>
      <c r="G160" s="5"/>
      <c r="H160" s="5" t="s">
        <v>1</v>
      </c>
      <c r="I160" s="38" t="s">
        <v>1</v>
      </c>
      <c r="J160" s="39">
        <f t="shared" ref="J160:M160" si="56">J161</f>
        <v>4196400</v>
      </c>
      <c r="K160" s="39"/>
      <c r="L160" s="35">
        <f t="shared" si="47"/>
        <v>4196400</v>
      </c>
      <c r="M160" s="39">
        <f t="shared" si="56"/>
        <v>4559400</v>
      </c>
    </row>
    <row r="161" spans="1:13" ht="25.5">
      <c r="A161" s="36" t="s">
        <v>250</v>
      </c>
      <c r="B161" s="37" t="s">
        <v>99</v>
      </c>
      <c r="C161" s="5" t="s">
        <v>104</v>
      </c>
      <c r="D161" s="5" t="s">
        <v>123</v>
      </c>
      <c r="E161" s="5" t="s">
        <v>1</v>
      </c>
      <c r="F161" s="5" t="s">
        <v>1</v>
      </c>
      <c r="G161" s="5" t="s">
        <v>1</v>
      </c>
      <c r="H161" s="38"/>
      <c r="I161" s="38" t="s">
        <v>1</v>
      </c>
      <c r="J161" s="39">
        <f t="shared" ref="J161:M161" si="57">J162+J175</f>
        <v>4196400</v>
      </c>
      <c r="K161" s="39"/>
      <c r="L161" s="35">
        <f t="shared" si="47"/>
        <v>4196400</v>
      </c>
      <c r="M161" s="39">
        <f t="shared" si="57"/>
        <v>4559400</v>
      </c>
    </row>
    <row r="162" spans="1:13">
      <c r="A162" s="40" t="s">
        <v>105</v>
      </c>
      <c r="B162" s="5" t="s">
        <v>99</v>
      </c>
      <c r="C162" s="5" t="s">
        <v>104</v>
      </c>
      <c r="D162" s="5" t="s">
        <v>123</v>
      </c>
      <c r="E162" s="5" t="s">
        <v>106</v>
      </c>
      <c r="F162" s="5" t="s">
        <v>1</v>
      </c>
      <c r="G162" s="5" t="s">
        <v>1</v>
      </c>
      <c r="H162" s="38"/>
      <c r="I162" s="38" t="s">
        <v>1</v>
      </c>
      <c r="J162" s="39">
        <f t="shared" ref="J162:M165" si="58">J163</f>
        <v>2896400</v>
      </c>
      <c r="K162" s="39"/>
      <c r="L162" s="35">
        <f t="shared" si="47"/>
        <v>2896400</v>
      </c>
      <c r="M162" s="39">
        <f t="shared" si="58"/>
        <v>3259400</v>
      </c>
    </row>
    <row r="163" spans="1:13">
      <c r="A163" s="40" t="s">
        <v>227</v>
      </c>
      <c r="B163" s="5" t="s">
        <v>99</v>
      </c>
      <c r="C163" s="5" t="s">
        <v>104</v>
      </c>
      <c r="D163" s="5" t="s">
        <v>123</v>
      </c>
      <c r="E163" s="5" t="s">
        <v>228</v>
      </c>
      <c r="F163" s="5" t="s">
        <v>1</v>
      </c>
      <c r="G163" s="5" t="s">
        <v>1</v>
      </c>
      <c r="H163" s="38"/>
      <c r="I163" s="38" t="s">
        <v>1</v>
      </c>
      <c r="J163" s="39">
        <f t="shared" si="58"/>
        <v>2896400</v>
      </c>
      <c r="K163" s="39"/>
      <c r="L163" s="35">
        <f t="shared" si="47"/>
        <v>2896400</v>
      </c>
      <c r="M163" s="39">
        <f t="shared" si="58"/>
        <v>3259400</v>
      </c>
    </row>
    <row r="164" spans="1:13" ht="54">
      <c r="A164" s="41" t="s">
        <v>251</v>
      </c>
      <c r="B164" s="42" t="s">
        <v>99</v>
      </c>
      <c r="C164" s="42" t="s">
        <v>104</v>
      </c>
      <c r="D164" s="42" t="s">
        <v>123</v>
      </c>
      <c r="E164" s="42" t="s">
        <v>252</v>
      </c>
      <c r="F164" s="42" t="s">
        <v>1</v>
      </c>
      <c r="G164" s="42" t="s">
        <v>1</v>
      </c>
      <c r="H164" s="43"/>
      <c r="I164" s="43" t="s">
        <v>1</v>
      </c>
      <c r="J164" s="44">
        <f t="shared" si="58"/>
        <v>2896400</v>
      </c>
      <c r="K164" s="44"/>
      <c r="L164" s="214">
        <f t="shared" si="47"/>
        <v>2896400</v>
      </c>
      <c r="M164" s="39">
        <f t="shared" si="58"/>
        <v>3259400</v>
      </c>
    </row>
    <row r="165" spans="1:13" ht="76.5">
      <c r="A165" s="40" t="s">
        <v>111</v>
      </c>
      <c r="B165" s="5" t="s">
        <v>99</v>
      </c>
      <c r="C165" s="5" t="s">
        <v>104</v>
      </c>
      <c r="D165" s="5" t="s">
        <v>123</v>
      </c>
      <c r="E165" s="5" t="s">
        <v>252</v>
      </c>
      <c r="F165" s="5" t="s">
        <v>112</v>
      </c>
      <c r="G165" s="5" t="s">
        <v>1</v>
      </c>
      <c r="H165" s="38"/>
      <c r="I165" s="38" t="s">
        <v>1</v>
      </c>
      <c r="J165" s="39">
        <f t="shared" si="58"/>
        <v>2896400</v>
      </c>
      <c r="K165" s="39"/>
      <c r="L165" s="35">
        <f t="shared" si="47"/>
        <v>2896400</v>
      </c>
      <c r="M165" s="39">
        <f t="shared" si="58"/>
        <v>3259400</v>
      </c>
    </row>
    <row r="166" spans="1:13" ht="25.5" hidden="1">
      <c r="A166" s="40" t="s">
        <v>113</v>
      </c>
      <c r="B166" s="5" t="s">
        <v>99</v>
      </c>
      <c r="C166" s="5" t="s">
        <v>104</v>
      </c>
      <c r="D166" s="5" t="s">
        <v>123</v>
      </c>
      <c r="E166" s="5" t="s">
        <v>252</v>
      </c>
      <c r="F166" s="5" t="s">
        <v>114</v>
      </c>
      <c r="G166" s="5" t="s">
        <v>1</v>
      </c>
      <c r="H166" s="38"/>
      <c r="I166" s="38" t="s">
        <v>1</v>
      </c>
      <c r="J166" s="39">
        <f>J167+J170+J172</f>
        <v>2896400</v>
      </c>
      <c r="K166" s="39"/>
      <c r="L166" s="35">
        <f t="shared" si="47"/>
        <v>2896400</v>
      </c>
      <c r="M166" s="39">
        <f>M167+M170+M172</f>
        <v>3259400</v>
      </c>
    </row>
    <row r="167" spans="1:13" ht="25.5" hidden="1">
      <c r="A167" s="6" t="s">
        <v>115</v>
      </c>
      <c r="B167" s="5" t="s">
        <v>99</v>
      </c>
      <c r="C167" s="5" t="s">
        <v>104</v>
      </c>
      <c r="D167" s="5" t="s">
        <v>123</v>
      </c>
      <c r="E167" s="5" t="s">
        <v>252</v>
      </c>
      <c r="F167" s="5" t="s">
        <v>117</v>
      </c>
      <c r="G167" s="5" t="s">
        <v>1</v>
      </c>
      <c r="H167" s="38"/>
      <c r="I167" s="38" t="s">
        <v>1</v>
      </c>
      <c r="J167" s="39">
        <f t="shared" ref="J167:M168" si="59">J168</f>
        <v>1792019.76</v>
      </c>
      <c r="K167" s="39"/>
      <c r="L167" s="35">
        <f t="shared" si="47"/>
        <v>1792019.76</v>
      </c>
      <c r="M167" s="39">
        <f t="shared" si="59"/>
        <v>1792019.76</v>
      </c>
    </row>
    <row r="168" spans="1:13" hidden="1">
      <c r="A168" s="17" t="s">
        <v>116</v>
      </c>
      <c r="B168" s="16" t="s">
        <v>99</v>
      </c>
      <c r="C168" s="16" t="s">
        <v>104</v>
      </c>
      <c r="D168" s="16" t="s">
        <v>123</v>
      </c>
      <c r="E168" s="16" t="s">
        <v>252</v>
      </c>
      <c r="F168" s="16" t="s">
        <v>117</v>
      </c>
      <c r="G168" s="17" t="s">
        <v>118</v>
      </c>
      <c r="H168" s="84"/>
      <c r="I168" s="85" t="s">
        <v>1</v>
      </c>
      <c r="J168" s="39">
        <f t="shared" si="59"/>
        <v>1792019.76</v>
      </c>
      <c r="K168" s="39"/>
      <c r="L168" s="35">
        <f t="shared" si="47"/>
        <v>1792019.76</v>
      </c>
      <c r="M168" s="39">
        <f t="shared" si="59"/>
        <v>1792019.76</v>
      </c>
    </row>
    <row r="169" spans="1:13" ht="63.75" hidden="1">
      <c r="A169" s="17" t="s">
        <v>845</v>
      </c>
      <c r="B169" s="16" t="s">
        <v>99</v>
      </c>
      <c r="C169" s="16" t="s">
        <v>104</v>
      </c>
      <c r="D169" s="16" t="s">
        <v>123</v>
      </c>
      <c r="E169" s="16" t="s">
        <v>252</v>
      </c>
      <c r="F169" s="16" t="s">
        <v>117</v>
      </c>
      <c r="G169" s="17" t="s">
        <v>118</v>
      </c>
      <c r="H169" s="84" t="s">
        <v>846</v>
      </c>
      <c r="I169" s="10"/>
      <c r="J169" s="57">
        <v>1792019.76</v>
      </c>
      <c r="K169" s="57"/>
      <c r="L169" s="215">
        <f t="shared" si="47"/>
        <v>1792019.76</v>
      </c>
      <c r="M169" s="57">
        <v>1792019.76</v>
      </c>
    </row>
    <row r="170" spans="1:13" hidden="1">
      <c r="A170" s="45" t="s">
        <v>253</v>
      </c>
      <c r="B170" s="46" t="s">
        <v>99</v>
      </c>
      <c r="C170" s="46" t="s">
        <v>104</v>
      </c>
      <c r="D170" s="46" t="s">
        <v>123</v>
      </c>
      <c r="E170" s="46" t="s">
        <v>252</v>
      </c>
      <c r="F170" s="46">
        <v>122</v>
      </c>
      <c r="G170" s="45"/>
      <c r="H170" s="216"/>
      <c r="I170" s="216"/>
      <c r="J170" s="39">
        <f t="shared" ref="J170:M170" si="60">J171</f>
        <v>563190.27</v>
      </c>
      <c r="K170" s="39"/>
      <c r="L170" s="35">
        <f t="shared" si="47"/>
        <v>563190.27</v>
      </c>
      <c r="M170" s="39">
        <f t="shared" si="60"/>
        <v>926190.27</v>
      </c>
    </row>
    <row r="171" spans="1:13" ht="25.5" hidden="1">
      <c r="A171" s="17" t="s">
        <v>156</v>
      </c>
      <c r="B171" s="16" t="s">
        <v>99</v>
      </c>
      <c r="C171" s="16" t="s">
        <v>104</v>
      </c>
      <c r="D171" s="16" t="s">
        <v>123</v>
      </c>
      <c r="E171" s="16" t="s">
        <v>252</v>
      </c>
      <c r="F171" s="16">
        <v>122</v>
      </c>
      <c r="G171" s="17">
        <v>212</v>
      </c>
      <c r="H171" s="84" t="s">
        <v>846</v>
      </c>
      <c r="I171" s="84">
        <v>1101</v>
      </c>
      <c r="J171" s="57">
        <v>563190.27</v>
      </c>
      <c r="K171" s="57"/>
      <c r="L171" s="215">
        <f t="shared" si="47"/>
        <v>563190.27</v>
      </c>
      <c r="M171" s="57">
        <v>926190.27</v>
      </c>
    </row>
    <row r="172" spans="1:13" ht="51" hidden="1">
      <c r="A172" s="45" t="s">
        <v>119</v>
      </c>
      <c r="B172" s="46" t="s">
        <v>99</v>
      </c>
      <c r="C172" s="46" t="s">
        <v>104</v>
      </c>
      <c r="D172" s="46" t="s">
        <v>123</v>
      </c>
      <c r="E172" s="46" t="s">
        <v>252</v>
      </c>
      <c r="F172" s="48">
        <v>129</v>
      </c>
      <c r="G172" s="11"/>
      <c r="H172" s="11"/>
      <c r="I172" s="11"/>
      <c r="J172" s="39">
        <f t="shared" ref="J172:M173" si="61">J173</f>
        <v>541189.97</v>
      </c>
      <c r="K172" s="39"/>
      <c r="L172" s="35">
        <f t="shared" si="47"/>
        <v>541189.97</v>
      </c>
      <c r="M172" s="39">
        <f t="shared" si="61"/>
        <v>541189.97</v>
      </c>
    </row>
    <row r="173" spans="1:13" hidden="1">
      <c r="A173" s="17" t="s">
        <v>254</v>
      </c>
      <c r="B173" s="16" t="s">
        <v>99</v>
      </c>
      <c r="C173" s="16" t="s">
        <v>104</v>
      </c>
      <c r="D173" s="16" t="s">
        <v>123</v>
      </c>
      <c r="E173" s="16" t="s">
        <v>252</v>
      </c>
      <c r="F173" s="16">
        <v>129</v>
      </c>
      <c r="G173" s="197" t="s">
        <v>121</v>
      </c>
      <c r="H173" s="199" t="s">
        <v>1</v>
      </c>
      <c r="I173" s="217"/>
      <c r="J173" s="57">
        <f t="shared" si="61"/>
        <v>541189.97</v>
      </c>
      <c r="K173" s="57"/>
      <c r="L173" s="215">
        <f t="shared" si="47"/>
        <v>541189.97</v>
      </c>
      <c r="M173" s="57">
        <f t="shared" si="61"/>
        <v>541189.97</v>
      </c>
    </row>
    <row r="174" spans="1:13" ht="63.75" hidden="1">
      <c r="A174" s="17" t="s">
        <v>845</v>
      </c>
      <c r="B174" s="16" t="s">
        <v>99</v>
      </c>
      <c r="C174" s="16" t="s">
        <v>104</v>
      </c>
      <c r="D174" s="16" t="s">
        <v>123</v>
      </c>
      <c r="E174" s="16" t="s">
        <v>252</v>
      </c>
      <c r="F174" s="16">
        <v>129</v>
      </c>
      <c r="G174" s="17" t="s">
        <v>121</v>
      </c>
      <c r="H174" s="84" t="s">
        <v>846</v>
      </c>
      <c r="I174" s="10"/>
      <c r="J174" s="57">
        <v>541189.97</v>
      </c>
      <c r="K174" s="57"/>
      <c r="L174" s="215">
        <f t="shared" si="47"/>
        <v>541189.97</v>
      </c>
      <c r="M174" s="57">
        <v>541189.97</v>
      </c>
    </row>
    <row r="175" spans="1:13">
      <c r="A175" s="40" t="s">
        <v>105</v>
      </c>
      <c r="B175" s="5" t="s">
        <v>99</v>
      </c>
      <c r="C175" s="5" t="s">
        <v>104</v>
      </c>
      <c r="D175" s="5" t="s">
        <v>123</v>
      </c>
      <c r="E175" s="5" t="s">
        <v>106</v>
      </c>
      <c r="F175" s="5" t="s">
        <v>1</v>
      </c>
      <c r="G175" s="5"/>
      <c r="H175" s="5" t="s">
        <v>1</v>
      </c>
      <c r="I175" s="38" t="s">
        <v>1</v>
      </c>
      <c r="J175" s="39">
        <f t="shared" ref="J175:M178" si="62">J176</f>
        <v>1300000</v>
      </c>
      <c r="K175" s="39"/>
      <c r="L175" s="35">
        <f t="shared" si="47"/>
        <v>1300000</v>
      </c>
      <c r="M175" s="39">
        <f t="shared" si="62"/>
        <v>1300000</v>
      </c>
    </row>
    <row r="176" spans="1:13">
      <c r="A176" s="40" t="s">
        <v>227</v>
      </c>
      <c r="B176" s="5" t="s">
        <v>99</v>
      </c>
      <c r="C176" s="5" t="s">
        <v>104</v>
      </c>
      <c r="D176" s="5" t="s">
        <v>123</v>
      </c>
      <c r="E176" s="5" t="s">
        <v>228</v>
      </c>
      <c r="F176" s="5" t="s">
        <v>1</v>
      </c>
      <c r="G176" s="5"/>
      <c r="H176" s="5" t="s">
        <v>1</v>
      </c>
      <c r="I176" s="38" t="s">
        <v>1</v>
      </c>
      <c r="J176" s="39">
        <f t="shared" si="62"/>
        <v>1300000</v>
      </c>
      <c r="K176" s="39"/>
      <c r="L176" s="35">
        <f t="shared" si="47"/>
        <v>1300000</v>
      </c>
      <c r="M176" s="39">
        <f t="shared" si="62"/>
        <v>1300000</v>
      </c>
    </row>
    <row r="177" spans="1:13" ht="27">
      <c r="A177" s="82" t="s">
        <v>245</v>
      </c>
      <c r="B177" s="42" t="s">
        <v>99</v>
      </c>
      <c r="C177" s="42" t="s">
        <v>104</v>
      </c>
      <c r="D177" s="42" t="s">
        <v>123</v>
      </c>
      <c r="E177" s="69" t="s">
        <v>246</v>
      </c>
      <c r="F177" s="42" t="s">
        <v>1</v>
      </c>
      <c r="G177" s="42"/>
      <c r="H177" s="42" t="s">
        <v>1</v>
      </c>
      <c r="I177" s="43" t="s">
        <v>1</v>
      </c>
      <c r="J177" s="44">
        <f t="shared" si="62"/>
        <v>1300000</v>
      </c>
      <c r="K177" s="44"/>
      <c r="L177" s="214">
        <f t="shared" si="47"/>
        <v>1300000</v>
      </c>
      <c r="M177" s="44">
        <f t="shared" si="62"/>
        <v>1300000</v>
      </c>
    </row>
    <row r="178" spans="1:13" ht="76.5">
      <c r="A178" s="40" t="s">
        <v>111</v>
      </c>
      <c r="B178" s="5" t="s">
        <v>99</v>
      </c>
      <c r="C178" s="5" t="s">
        <v>104</v>
      </c>
      <c r="D178" s="5" t="s">
        <v>123</v>
      </c>
      <c r="E178" s="46" t="s">
        <v>246</v>
      </c>
      <c r="F178" s="5" t="s">
        <v>112</v>
      </c>
      <c r="G178" s="5"/>
      <c r="H178" s="5" t="s">
        <v>1</v>
      </c>
      <c r="I178" s="38" t="s">
        <v>1</v>
      </c>
      <c r="J178" s="39">
        <f t="shared" si="62"/>
        <v>1300000</v>
      </c>
      <c r="K178" s="39"/>
      <c r="L178" s="35">
        <f t="shared" si="47"/>
        <v>1300000</v>
      </c>
      <c r="M178" s="39">
        <f t="shared" si="62"/>
        <v>1300000</v>
      </c>
    </row>
    <row r="179" spans="1:13" ht="25.5">
      <c r="A179" s="40" t="s">
        <v>113</v>
      </c>
      <c r="B179" s="5" t="s">
        <v>99</v>
      </c>
      <c r="C179" s="5" t="s">
        <v>104</v>
      </c>
      <c r="D179" s="5" t="s">
        <v>123</v>
      </c>
      <c r="E179" s="46" t="s">
        <v>246</v>
      </c>
      <c r="F179" s="5" t="s">
        <v>114</v>
      </c>
      <c r="G179" s="5"/>
      <c r="H179" s="5" t="s">
        <v>1</v>
      </c>
      <c r="I179" s="38" t="s">
        <v>1</v>
      </c>
      <c r="J179" s="39">
        <f t="shared" ref="J179:M179" si="63">J180+J182</f>
        <v>1300000</v>
      </c>
      <c r="K179" s="39"/>
      <c r="L179" s="35">
        <f t="shared" si="47"/>
        <v>1300000</v>
      </c>
      <c r="M179" s="39">
        <f t="shared" si="63"/>
        <v>1300000</v>
      </c>
    </row>
    <row r="180" spans="1:13" ht="25.5" hidden="1">
      <c r="A180" s="6" t="s">
        <v>115</v>
      </c>
      <c r="B180" s="5" t="s">
        <v>99</v>
      </c>
      <c r="C180" s="5" t="s">
        <v>104</v>
      </c>
      <c r="D180" s="5" t="s">
        <v>123</v>
      </c>
      <c r="E180" s="46" t="s">
        <v>246</v>
      </c>
      <c r="F180" s="5" t="s">
        <v>117</v>
      </c>
      <c r="G180" s="5"/>
      <c r="H180" s="5" t="s">
        <v>1</v>
      </c>
      <c r="I180" s="38" t="s">
        <v>1</v>
      </c>
      <c r="J180" s="39">
        <f t="shared" ref="J180:M180" si="64">J181</f>
        <v>998463.9</v>
      </c>
      <c r="K180" s="39"/>
      <c r="L180" s="35">
        <f t="shared" si="47"/>
        <v>998463.9</v>
      </c>
      <c r="M180" s="39">
        <f t="shared" si="64"/>
        <v>998463.9</v>
      </c>
    </row>
    <row r="181" spans="1:13" hidden="1">
      <c r="A181" s="17" t="s">
        <v>116</v>
      </c>
      <c r="B181" s="16" t="s">
        <v>99</v>
      </c>
      <c r="C181" s="16" t="s">
        <v>104</v>
      </c>
      <c r="D181" s="16" t="s">
        <v>123</v>
      </c>
      <c r="E181" s="16" t="s">
        <v>246</v>
      </c>
      <c r="F181" s="16" t="s">
        <v>117</v>
      </c>
      <c r="G181" s="16"/>
      <c r="H181" s="16" t="s">
        <v>118</v>
      </c>
      <c r="I181" s="19" t="s">
        <v>1</v>
      </c>
      <c r="J181" s="12">
        <v>998463.9</v>
      </c>
      <c r="K181" s="12"/>
      <c r="L181" s="215">
        <f t="shared" si="47"/>
        <v>998463.9</v>
      </c>
      <c r="M181" s="12">
        <v>998463.9</v>
      </c>
    </row>
    <row r="182" spans="1:13" ht="51" hidden="1">
      <c r="A182" s="45" t="s">
        <v>119</v>
      </c>
      <c r="B182" s="5" t="s">
        <v>99</v>
      </c>
      <c r="C182" s="5" t="s">
        <v>104</v>
      </c>
      <c r="D182" s="5" t="s">
        <v>123</v>
      </c>
      <c r="E182" s="46" t="s">
        <v>246</v>
      </c>
      <c r="F182" s="46">
        <v>129</v>
      </c>
      <c r="G182" s="46"/>
      <c r="H182" s="46"/>
      <c r="I182" s="48"/>
      <c r="J182" s="26">
        <f t="shared" ref="J182:M182" si="65">J183</f>
        <v>301536.09999999998</v>
      </c>
      <c r="K182" s="26"/>
      <c r="L182" s="35">
        <f t="shared" si="47"/>
        <v>301536.09999999998</v>
      </c>
      <c r="M182" s="26">
        <f t="shared" si="65"/>
        <v>301536.09999999998</v>
      </c>
    </row>
    <row r="183" spans="1:13" hidden="1">
      <c r="A183" s="17" t="s">
        <v>254</v>
      </c>
      <c r="B183" s="16" t="s">
        <v>99</v>
      </c>
      <c r="C183" s="16" t="s">
        <v>104</v>
      </c>
      <c r="D183" s="16" t="s">
        <v>123</v>
      </c>
      <c r="E183" s="16" t="s">
        <v>246</v>
      </c>
      <c r="F183" s="16">
        <v>129</v>
      </c>
      <c r="G183" s="16"/>
      <c r="H183" s="16" t="s">
        <v>121</v>
      </c>
      <c r="I183" s="19" t="s">
        <v>1</v>
      </c>
      <c r="J183" s="12">
        <v>301536.09999999998</v>
      </c>
      <c r="K183" s="12"/>
      <c r="L183" s="215">
        <f t="shared" si="47"/>
        <v>301536.09999999998</v>
      </c>
      <c r="M183" s="12">
        <v>301536.09999999998</v>
      </c>
    </row>
    <row r="184" spans="1:13" ht="38.25">
      <c r="A184" s="36" t="s">
        <v>255</v>
      </c>
      <c r="B184" s="37" t="s">
        <v>99</v>
      </c>
      <c r="C184" s="5" t="s">
        <v>123</v>
      </c>
      <c r="D184" s="5" t="s">
        <v>1</v>
      </c>
      <c r="E184" s="5" t="s">
        <v>1</v>
      </c>
      <c r="F184" s="5" t="s">
        <v>1</v>
      </c>
      <c r="G184" s="5"/>
      <c r="H184" s="5" t="s">
        <v>1</v>
      </c>
      <c r="I184" s="38" t="s">
        <v>1</v>
      </c>
      <c r="J184" s="39">
        <f>J185+J194+J208</f>
        <v>448877.02</v>
      </c>
      <c r="K184" s="39"/>
      <c r="L184" s="35">
        <f t="shared" si="47"/>
        <v>448877.02</v>
      </c>
      <c r="M184" s="39">
        <f>M185+M194+M208</f>
        <v>458494.83999999997</v>
      </c>
    </row>
    <row r="185" spans="1:13">
      <c r="A185" s="36" t="s">
        <v>256</v>
      </c>
      <c r="B185" s="37" t="s">
        <v>99</v>
      </c>
      <c r="C185" s="5" t="s">
        <v>123</v>
      </c>
      <c r="D185" s="5" t="s">
        <v>149</v>
      </c>
      <c r="E185" s="5" t="s">
        <v>1</v>
      </c>
      <c r="F185" s="5" t="s">
        <v>1</v>
      </c>
      <c r="G185" s="5"/>
      <c r="H185" s="5" t="s">
        <v>1</v>
      </c>
      <c r="I185" s="38" t="s">
        <v>1</v>
      </c>
      <c r="J185" s="39">
        <f t="shared" ref="J185:M192" si="66">J186</f>
        <v>84983</v>
      </c>
      <c r="K185" s="39"/>
      <c r="L185" s="35">
        <f t="shared" si="47"/>
        <v>84983</v>
      </c>
      <c r="M185" s="39">
        <f t="shared" si="66"/>
        <v>89684</v>
      </c>
    </row>
    <row r="186" spans="1:13">
      <c r="A186" s="40" t="s">
        <v>105</v>
      </c>
      <c r="B186" s="5" t="s">
        <v>99</v>
      </c>
      <c r="C186" s="5" t="s">
        <v>123</v>
      </c>
      <c r="D186" s="5" t="s">
        <v>149</v>
      </c>
      <c r="E186" s="5" t="s">
        <v>106</v>
      </c>
      <c r="F186" s="5" t="s">
        <v>1</v>
      </c>
      <c r="G186" s="5"/>
      <c r="H186" s="5" t="s">
        <v>1</v>
      </c>
      <c r="I186" s="38" t="s">
        <v>1</v>
      </c>
      <c r="J186" s="39">
        <f t="shared" si="66"/>
        <v>84983</v>
      </c>
      <c r="K186" s="39"/>
      <c r="L186" s="35">
        <f t="shared" si="47"/>
        <v>84983</v>
      </c>
      <c r="M186" s="39">
        <f t="shared" si="66"/>
        <v>89684</v>
      </c>
    </row>
    <row r="187" spans="1:13">
      <c r="A187" s="40" t="s">
        <v>227</v>
      </c>
      <c r="B187" s="5" t="s">
        <v>99</v>
      </c>
      <c r="C187" s="5" t="s">
        <v>123</v>
      </c>
      <c r="D187" s="5" t="s">
        <v>149</v>
      </c>
      <c r="E187" s="5" t="s">
        <v>228</v>
      </c>
      <c r="F187" s="5" t="s">
        <v>1</v>
      </c>
      <c r="G187" s="5"/>
      <c r="H187" s="5" t="s">
        <v>1</v>
      </c>
      <c r="I187" s="38" t="s">
        <v>1</v>
      </c>
      <c r="J187" s="39">
        <f t="shared" si="66"/>
        <v>84983</v>
      </c>
      <c r="K187" s="39"/>
      <c r="L187" s="35">
        <f t="shared" si="47"/>
        <v>84983</v>
      </c>
      <c r="M187" s="39">
        <f t="shared" si="66"/>
        <v>89684</v>
      </c>
    </row>
    <row r="188" spans="1:13" ht="54">
      <c r="A188" s="41" t="s">
        <v>257</v>
      </c>
      <c r="B188" s="42" t="s">
        <v>99</v>
      </c>
      <c r="C188" s="42" t="s">
        <v>123</v>
      </c>
      <c r="D188" s="42" t="s">
        <v>149</v>
      </c>
      <c r="E188" s="42" t="s">
        <v>258</v>
      </c>
      <c r="F188" s="42" t="s">
        <v>1</v>
      </c>
      <c r="G188" s="42"/>
      <c r="H188" s="42" t="s">
        <v>1</v>
      </c>
      <c r="I188" s="43" t="s">
        <v>1</v>
      </c>
      <c r="J188" s="44">
        <f t="shared" si="66"/>
        <v>84983</v>
      </c>
      <c r="K188" s="44"/>
      <c r="L188" s="214">
        <f t="shared" si="47"/>
        <v>84983</v>
      </c>
      <c r="M188" s="44">
        <f t="shared" si="66"/>
        <v>89684</v>
      </c>
    </row>
    <row r="189" spans="1:13" ht="25.5">
      <c r="A189" s="40" t="s">
        <v>129</v>
      </c>
      <c r="B189" s="5" t="s">
        <v>99</v>
      </c>
      <c r="C189" s="5" t="s">
        <v>123</v>
      </c>
      <c r="D189" s="5" t="s">
        <v>149</v>
      </c>
      <c r="E189" s="5" t="s">
        <v>258</v>
      </c>
      <c r="F189" s="5" t="s">
        <v>130</v>
      </c>
      <c r="G189" s="5"/>
      <c r="H189" s="5" t="s">
        <v>1</v>
      </c>
      <c r="I189" s="38" t="s">
        <v>1</v>
      </c>
      <c r="J189" s="39">
        <f t="shared" si="66"/>
        <v>84983</v>
      </c>
      <c r="K189" s="39"/>
      <c r="L189" s="35">
        <f t="shared" si="47"/>
        <v>84983</v>
      </c>
      <c r="M189" s="39">
        <f t="shared" si="66"/>
        <v>89684</v>
      </c>
    </row>
    <row r="190" spans="1:13" ht="38.25" hidden="1">
      <c r="A190" s="40" t="s">
        <v>131</v>
      </c>
      <c r="B190" s="5" t="s">
        <v>99</v>
      </c>
      <c r="C190" s="5" t="s">
        <v>123</v>
      </c>
      <c r="D190" s="5" t="s">
        <v>149</v>
      </c>
      <c r="E190" s="5" t="s">
        <v>258</v>
      </c>
      <c r="F190" s="5" t="s">
        <v>132</v>
      </c>
      <c r="G190" s="5"/>
      <c r="H190" s="5" t="s">
        <v>1</v>
      </c>
      <c r="I190" s="38" t="s">
        <v>1</v>
      </c>
      <c r="J190" s="39">
        <f t="shared" si="66"/>
        <v>84983</v>
      </c>
      <c r="K190" s="39"/>
      <c r="L190" s="35">
        <f t="shared" si="47"/>
        <v>84983</v>
      </c>
      <c r="M190" s="39">
        <f t="shared" si="66"/>
        <v>89684</v>
      </c>
    </row>
    <row r="191" spans="1:13" ht="38.25" hidden="1">
      <c r="A191" s="6" t="s">
        <v>133</v>
      </c>
      <c r="B191" s="5" t="s">
        <v>99</v>
      </c>
      <c r="C191" s="5" t="s">
        <v>123</v>
      </c>
      <c r="D191" s="5" t="s">
        <v>149</v>
      </c>
      <c r="E191" s="5" t="s">
        <v>258</v>
      </c>
      <c r="F191" s="5" t="s">
        <v>134</v>
      </c>
      <c r="G191" s="5"/>
      <c r="H191" s="5" t="s">
        <v>1</v>
      </c>
      <c r="I191" s="38" t="s">
        <v>1</v>
      </c>
      <c r="J191" s="39">
        <f t="shared" si="66"/>
        <v>84983</v>
      </c>
      <c r="K191" s="39"/>
      <c r="L191" s="35">
        <f t="shared" si="47"/>
        <v>84983</v>
      </c>
      <c r="M191" s="39">
        <f t="shared" si="66"/>
        <v>89684</v>
      </c>
    </row>
    <row r="192" spans="1:13" hidden="1">
      <c r="A192" s="17" t="s">
        <v>188</v>
      </c>
      <c r="B192" s="16" t="s">
        <v>99</v>
      </c>
      <c r="C192" s="16" t="s">
        <v>123</v>
      </c>
      <c r="D192" s="16" t="s">
        <v>149</v>
      </c>
      <c r="E192" s="16" t="s">
        <v>258</v>
      </c>
      <c r="F192" s="16" t="s">
        <v>134</v>
      </c>
      <c r="G192" s="16"/>
      <c r="H192" s="16" t="s">
        <v>135</v>
      </c>
      <c r="I192" s="19" t="s">
        <v>1</v>
      </c>
      <c r="J192" s="12">
        <f t="shared" si="66"/>
        <v>84983</v>
      </c>
      <c r="K192" s="12"/>
      <c r="L192" s="215">
        <f t="shared" si="47"/>
        <v>84983</v>
      </c>
      <c r="M192" s="12">
        <f t="shared" si="66"/>
        <v>89684</v>
      </c>
    </row>
    <row r="193" spans="1:13" ht="51" hidden="1">
      <c r="A193" s="17" t="s">
        <v>259</v>
      </c>
      <c r="B193" s="16" t="s">
        <v>99</v>
      </c>
      <c r="C193" s="16" t="s">
        <v>123</v>
      </c>
      <c r="D193" s="16" t="s">
        <v>149</v>
      </c>
      <c r="E193" s="16" t="s">
        <v>258</v>
      </c>
      <c r="F193" s="16" t="s">
        <v>134</v>
      </c>
      <c r="G193" s="16" t="s">
        <v>847</v>
      </c>
      <c r="H193" s="16" t="s">
        <v>135</v>
      </c>
      <c r="I193" s="19">
        <v>1140</v>
      </c>
      <c r="J193" s="13">
        <v>84983</v>
      </c>
      <c r="K193" s="13"/>
      <c r="L193" s="215">
        <f t="shared" si="47"/>
        <v>84983</v>
      </c>
      <c r="M193" s="13">
        <v>89684</v>
      </c>
    </row>
    <row r="194" spans="1:13" ht="51">
      <c r="A194" s="36" t="s">
        <v>260</v>
      </c>
      <c r="B194" s="37" t="s">
        <v>99</v>
      </c>
      <c r="C194" s="5" t="s">
        <v>123</v>
      </c>
      <c r="D194" s="5" t="s">
        <v>261</v>
      </c>
      <c r="E194" s="5" t="s">
        <v>1</v>
      </c>
      <c r="F194" s="5" t="s">
        <v>1</v>
      </c>
      <c r="G194" s="5"/>
      <c r="H194" s="5" t="s">
        <v>1</v>
      </c>
      <c r="I194" s="38" t="s">
        <v>1</v>
      </c>
      <c r="J194" s="39">
        <f t="shared" ref="J194:M200" si="67">J195</f>
        <v>228694.02000000002</v>
      </c>
      <c r="K194" s="39"/>
      <c r="L194" s="35">
        <f t="shared" si="47"/>
        <v>228694.02000000002</v>
      </c>
      <c r="M194" s="39">
        <f t="shared" si="67"/>
        <v>229554.84</v>
      </c>
    </row>
    <row r="195" spans="1:13">
      <c r="A195" s="40" t="s">
        <v>105</v>
      </c>
      <c r="B195" s="5" t="s">
        <v>99</v>
      </c>
      <c r="C195" s="5" t="s">
        <v>123</v>
      </c>
      <c r="D195" s="5" t="s">
        <v>261</v>
      </c>
      <c r="E195" s="5" t="s">
        <v>106</v>
      </c>
      <c r="F195" s="5" t="s">
        <v>1</v>
      </c>
      <c r="G195" s="5"/>
      <c r="H195" s="5" t="s">
        <v>1</v>
      </c>
      <c r="I195" s="38" t="s">
        <v>1</v>
      </c>
      <c r="J195" s="39">
        <f t="shared" si="67"/>
        <v>228694.02000000002</v>
      </c>
      <c r="K195" s="39"/>
      <c r="L195" s="35">
        <f t="shared" si="47"/>
        <v>228694.02000000002</v>
      </c>
      <c r="M195" s="39">
        <f t="shared" si="67"/>
        <v>229554.84</v>
      </c>
    </row>
    <row r="196" spans="1:13">
      <c r="A196" s="40" t="s">
        <v>227</v>
      </c>
      <c r="B196" s="5" t="s">
        <v>99</v>
      </c>
      <c r="C196" s="5" t="s">
        <v>123</v>
      </c>
      <c r="D196" s="5" t="s">
        <v>261</v>
      </c>
      <c r="E196" s="5" t="s">
        <v>228</v>
      </c>
      <c r="F196" s="5" t="s">
        <v>1</v>
      </c>
      <c r="G196" s="5"/>
      <c r="H196" s="5" t="s">
        <v>1</v>
      </c>
      <c r="I196" s="38" t="s">
        <v>1</v>
      </c>
      <c r="J196" s="39">
        <f t="shared" si="67"/>
        <v>228694.02000000002</v>
      </c>
      <c r="K196" s="39"/>
      <c r="L196" s="35">
        <f t="shared" si="47"/>
        <v>228694.02000000002</v>
      </c>
      <c r="M196" s="39">
        <f t="shared" si="67"/>
        <v>229554.84</v>
      </c>
    </row>
    <row r="197" spans="1:13" ht="54">
      <c r="A197" s="41" t="s">
        <v>262</v>
      </c>
      <c r="B197" s="42" t="s">
        <v>99</v>
      </c>
      <c r="C197" s="42" t="s">
        <v>123</v>
      </c>
      <c r="D197" s="42" t="s">
        <v>261</v>
      </c>
      <c r="E197" s="42" t="s">
        <v>263</v>
      </c>
      <c r="F197" s="42" t="s">
        <v>1</v>
      </c>
      <c r="G197" s="42"/>
      <c r="H197" s="42" t="s">
        <v>1</v>
      </c>
      <c r="I197" s="43" t="s">
        <v>1</v>
      </c>
      <c r="J197" s="44">
        <f t="shared" si="67"/>
        <v>228694.02000000002</v>
      </c>
      <c r="K197" s="44"/>
      <c r="L197" s="214">
        <f t="shared" si="47"/>
        <v>228694.02000000002</v>
      </c>
      <c r="M197" s="44">
        <f t="shared" si="67"/>
        <v>229554.84</v>
      </c>
    </row>
    <row r="198" spans="1:13" ht="25.5">
      <c r="A198" s="40" t="s">
        <v>129</v>
      </c>
      <c r="B198" s="5" t="s">
        <v>99</v>
      </c>
      <c r="C198" s="5" t="s">
        <v>123</v>
      </c>
      <c r="D198" s="5" t="s">
        <v>261</v>
      </c>
      <c r="E198" s="5" t="s">
        <v>263</v>
      </c>
      <c r="F198" s="5" t="s">
        <v>130</v>
      </c>
      <c r="G198" s="5"/>
      <c r="H198" s="5" t="s">
        <v>1</v>
      </c>
      <c r="I198" s="38" t="s">
        <v>1</v>
      </c>
      <c r="J198" s="39">
        <f t="shared" si="67"/>
        <v>228694.02000000002</v>
      </c>
      <c r="K198" s="39"/>
      <c r="L198" s="35">
        <f t="shared" si="47"/>
        <v>228694.02000000002</v>
      </c>
      <c r="M198" s="39">
        <f t="shared" si="67"/>
        <v>229554.84</v>
      </c>
    </row>
    <row r="199" spans="1:13" ht="38.25" hidden="1">
      <c r="A199" s="40" t="s">
        <v>131</v>
      </c>
      <c r="B199" s="5" t="s">
        <v>99</v>
      </c>
      <c r="C199" s="5" t="s">
        <v>123</v>
      </c>
      <c r="D199" s="5" t="s">
        <v>261</v>
      </c>
      <c r="E199" s="5" t="s">
        <v>263</v>
      </c>
      <c r="F199" s="5" t="s">
        <v>132</v>
      </c>
      <c r="G199" s="5"/>
      <c r="H199" s="5" t="s">
        <v>1</v>
      </c>
      <c r="I199" s="38" t="s">
        <v>1</v>
      </c>
      <c r="J199" s="39">
        <f t="shared" si="67"/>
        <v>228694.02000000002</v>
      </c>
      <c r="K199" s="39"/>
      <c r="L199" s="35">
        <f t="shared" si="47"/>
        <v>228694.02000000002</v>
      </c>
      <c r="M199" s="39">
        <f t="shared" si="67"/>
        <v>229554.84</v>
      </c>
    </row>
    <row r="200" spans="1:13" ht="38.25" hidden="1">
      <c r="A200" s="6" t="s">
        <v>133</v>
      </c>
      <c r="B200" s="5" t="s">
        <v>99</v>
      </c>
      <c r="C200" s="5" t="s">
        <v>123</v>
      </c>
      <c r="D200" s="5" t="s">
        <v>261</v>
      </c>
      <c r="E200" s="5" t="s">
        <v>263</v>
      </c>
      <c r="F200" s="5" t="s">
        <v>134</v>
      </c>
      <c r="G200" s="5"/>
      <c r="H200" s="5" t="s">
        <v>1</v>
      </c>
      <c r="I200" s="38" t="s">
        <v>1</v>
      </c>
      <c r="J200" s="39">
        <f t="shared" si="67"/>
        <v>228694.02000000002</v>
      </c>
      <c r="K200" s="39"/>
      <c r="L200" s="35">
        <f t="shared" si="47"/>
        <v>228694.02000000002</v>
      </c>
      <c r="M200" s="39">
        <f t="shared" si="67"/>
        <v>229554.84</v>
      </c>
    </row>
    <row r="201" spans="1:13" ht="38.25" hidden="1">
      <c r="A201" s="6" t="s">
        <v>133</v>
      </c>
      <c r="B201" s="5" t="s">
        <v>99</v>
      </c>
      <c r="C201" s="5" t="s">
        <v>123</v>
      </c>
      <c r="D201" s="5" t="s">
        <v>261</v>
      </c>
      <c r="E201" s="5" t="s">
        <v>263</v>
      </c>
      <c r="F201" s="5" t="s">
        <v>134</v>
      </c>
      <c r="G201" s="5"/>
      <c r="H201" s="5" t="s">
        <v>1</v>
      </c>
      <c r="I201" s="38"/>
      <c r="J201" s="57">
        <f>J202+J204+J206</f>
        <v>228694.02000000002</v>
      </c>
      <c r="K201" s="57"/>
      <c r="L201" s="215">
        <f t="shared" si="47"/>
        <v>228694.02000000002</v>
      </c>
      <c r="M201" s="57">
        <f>M202+M204+M206</f>
        <v>229554.84</v>
      </c>
    </row>
    <row r="202" spans="1:13" hidden="1">
      <c r="A202" s="17" t="s">
        <v>233</v>
      </c>
      <c r="B202" s="16" t="s">
        <v>99</v>
      </c>
      <c r="C202" s="16" t="s">
        <v>123</v>
      </c>
      <c r="D202" s="16" t="s">
        <v>261</v>
      </c>
      <c r="E202" s="16" t="s">
        <v>263</v>
      </c>
      <c r="F202" s="16" t="s">
        <v>134</v>
      </c>
      <c r="G202" s="16"/>
      <c r="H202" s="16" t="s">
        <v>165</v>
      </c>
      <c r="I202" s="38"/>
      <c r="J202" s="57">
        <f t="shared" ref="J202:M202" si="68">J203</f>
        <v>28694.02</v>
      </c>
      <c r="K202" s="57"/>
      <c r="L202" s="215">
        <f t="shared" si="47"/>
        <v>28694.02</v>
      </c>
      <c r="M202" s="57">
        <f t="shared" si="68"/>
        <v>29554.84</v>
      </c>
    </row>
    <row r="203" spans="1:13" ht="25.5" hidden="1">
      <c r="A203" s="17" t="s">
        <v>234</v>
      </c>
      <c r="B203" s="16" t="s">
        <v>99</v>
      </c>
      <c r="C203" s="16" t="s">
        <v>123</v>
      </c>
      <c r="D203" s="16" t="s">
        <v>261</v>
      </c>
      <c r="E203" s="16" t="s">
        <v>263</v>
      </c>
      <c r="F203" s="16" t="s">
        <v>134</v>
      </c>
      <c r="G203" s="16"/>
      <c r="H203" s="16" t="s">
        <v>165</v>
      </c>
      <c r="I203" s="56">
        <v>1105</v>
      </c>
      <c r="J203" s="57">
        <v>28694.02</v>
      </c>
      <c r="K203" s="57"/>
      <c r="L203" s="215">
        <f t="shared" ref="L203:L267" si="69">J203+K203</f>
        <v>28694.02</v>
      </c>
      <c r="M203" s="57">
        <v>29554.84</v>
      </c>
    </row>
    <row r="204" spans="1:13" hidden="1">
      <c r="A204" s="17" t="s">
        <v>240</v>
      </c>
      <c r="B204" s="16" t="s">
        <v>99</v>
      </c>
      <c r="C204" s="16" t="s">
        <v>123</v>
      </c>
      <c r="D204" s="16" t="s">
        <v>261</v>
      </c>
      <c r="E204" s="16" t="s">
        <v>263</v>
      </c>
      <c r="F204" s="16" t="s">
        <v>134</v>
      </c>
      <c r="G204" s="16"/>
      <c r="H204" s="19">
        <v>227</v>
      </c>
      <c r="I204" s="86"/>
      <c r="J204" s="13">
        <f t="shared" ref="J204:M204" si="70">J205</f>
        <v>100000</v>
      </c>
      <c r="K204" s="13"/>
      <c r="L204" s="215">
        <f t="shared" si="69"/>
        <v>100000</v>
      </c>
      <c r="M204" s="13">
        <f t="shared" si="70"/>
        <v>100000</v>
      </c>
    </row>
    <row r="205" spans="1:13" hidden="1">
      <c r="A205" s="17" t="s">
        <v>264</v>
      </c>
      <c r="B205" s="16" t="s">
        <v>99</v>
      </c>
      <c r="C205" s="16" t="s">
        <v>123</v>
      </c>
      <c r="D205" s="16" t="s">
        <v>261</v>
      </c>
      <c r="E205" s="16" t="s">
        <v>263</v>
      </c>
      <c r="F205" s="16" t="s">
        <v>134</v>
      </c>
      <c r="G205" s="16"/>
      <c r="H205" s="16">
        <v>227</v>
      </c>
      <c r="I205" s="87">
        <v>1135</v>
      </c>
      <c r="J205" s="57">
        <v>100000</v>
      </c>
      <c r="K205" s="57"/>
      <c r="L205" s="215">
        <f t="shared" si="69"/>
        <v>100000</v>
      </c>
      <c r="M205" s="57">
        <v>100000</v>
      </c>
    </row>
    <row r="206" spans="1:13" hidden="1">
      <c r="A206" s="17" t="s">
        <v>266</v>
      </c>
      <c r="B206" s="16" t="s">
        <v>99</v>
      </c>
      <c r="C206" s="16" t="s">
        <v>123</v>
      </c>
      <c r="D206" s="16" t="s">
        <v>261</v>
      </c>
      <c r="E206" s="16" t="s">
        <v>263</v>
      </c>
      <c r="F206" s="16">
        <v>244</v>
      </c>
      <c r="G206" s="16"/>
      <c r="H206" s="16">
        <v>342</v>
      </c>
      <c r="I206" s="56"/>
      <c r="J206" s="57">
        <f t="shared" ref="J206:M206" si="71">J207</f>
        <v>100000</v>
      </c>
      <c r="K206" s="57"/>
      <c r="L206" s="215">
        <f t="shared" si="69"/>
        <v>100000</v>
      </c>
      <c r="M206" s="57">
        <f t="shared" si="71"/>
        <v>100000</v>
      </c>
    </row>
    <row r="207" spans="1:13" hidden="1">
      <c r="A207" s="17" t="s">
        <v>267</v>
      </c>
      <c r="B207" s="16" t="s">
        <v>99</v>
      </c>
      <c r="C207" s="16" t="s">
        <v>123</v>
      </c>
      <c r="D207" s="16" t="s">
        <v>261</v>
      </c>
      <c r="E207" s="16" t="s">
        <v>263</v>
      </c>
      <c r="F207" s="16">
        <v>244</v>
      </c>
      <c r="G207" s="16"/>
      <c r="H207" s="16">
        <v>342</v>
      </c>
      <c r="I207" s="56">
        <v>1120</v>
      </c>
      <c r="J207" s="57">
        <v>100000</v>
      </c>
      <c r="K207" s="57"/>
      <c r="L207" s="215">
        <f t="shared" si="69"/>
        <v>100000</v>
      </c>
      <c r="M207" s="57">
        <v>100000</v>
      </c>
    </row>
    <row r="208" spans="1:13">
      <c r="A208" s="36" t="s">
        <v>268</v>
      </c>
      <c r="B208" s="37" t="s">
        <v>99</v>
      </c>
      <c r="C208" s="5" t="s">
        <v>123</v>
      </c>
      <c r="D208" s="5">
        <v>14</v>
      </c>
      <c r="E208" s="5" t="s">
        <v>1</v>
      </c>
      <c r="F208" s="5" t="s">
        <v>1</v>
      </c>
      <c r="G208" s="5"/>
      <c r="H208" s="5" t="s">
        <v>1</v>
      </c>
      <c r="I208" s="38" t="s">
        <v>1</v>
      </c>
      <c r="J208" s="39">
        <f t="shared" ref="J208:M210" si="72">J209</f>
        <v>135200</v>
      </c>
      <c r="K208" s="39"/>
      <c r="L208" s="35">
        <f t="shared" si="69"/>
        <v>135200</v>
      </c>
      <c r="M208" s="39">
        <f t="shared" si="72"/>
        <v>139256</v>
      </c>
    </row>
    <row r="209" spans="1:13" ht="38.25">
      <c r="A209" s="40" t="s">
        <v>269</v>
      </c>
      <c r="B209" s="5" t="s">
        <v>99</v>
      </c>
      <c r="C209" s="5" t="s">
        <v>123</v>
      </c>
      <c r="D209" s="5">
        <v>14</v>
      </c>
      <c r="E209" s="5" t="s">
        <v>270</v>
      </c>
      <c r="F209" s="5" t="s">
        <v>1</v>
      </c>
      <c r="G209" s="5"/>
      <c r="H209" s="5" t="s">
        <v>1</v>
      </c>
      <c r="I209" s="38" t="s">
        <v>1</v>
      </c>
      <c r="J209" s="39">
        <f t="shared" si="72"/>
        <v>135200</v>
      </c>
      <c r="K209" s="39"/>
      <c r="L209" s="35">
        <f t="shared" si="69"/>
        <v>135200</v>
      </c>
      <c r="M209" s="39">
        <f t="shared" si="72"/>
        <v>139256</v>
      </c>
    </row>
    <row r="210" spans="1:13" ht="54">
      <c r="A210" s="41" t="s">
        <v>271</v>
      </c>
      <c r="B210" s="42" t="s">
        <v>99</v>
      </c>
      <c r="C210" s="42" t="s">
        <v>123</v>
      </c>
      <c r="D210" s="42">
        <v>14</v>
      </c>
      <c r="E210" s="42" t="s">
        <v>272</v>
      </c>
      <c r="F210" s="42" t="s">
        <v>1</v>
      </c>
      <c r="G210" s="42"/>
      <c r="H210" s="42" t="s">
        <v>1</v>
      </c>
      <c r="I210" s="43" t="s">
        <v>1</v>
      </c>
      <c r="J210" s="44">
        <f t="shared" si="72"/>
        <v>135200</v>
      </c>
      <c r="K210" s="44"/>
      <c r="L210" s="214">
        <f t="shared" si="69"/>
        <v>135200</v>
      </c>
      <c r="M210" s="44">
        <f t="shared" si="72"/>
        <v>139256</v>
      </c>
    </row>
    <row r="211" spans="1:13" ht="25.5">
      <c r="A211" s="40" t="s">
        <v>273</v>
      </c>
      <c r="B211" s="42" t="s">
        <v>99</v>
      </c>
      <c r="C211" s="42" t="s">
        <v>123</v>
      </c>
      <c r="D211" s="42">
        <v>14</v>
      </c>
      <c r="E211" s="5" t="s">
        <v>274</v>
      </c>
      <c r="F211" s="5"/>
      <c r="G211" s="5"/>
      <c r="H211" s="5"/>
      <c r="I211" s="38"/>
      <c r="J211" s="39">
        <f>J212+J219</f>
        <v>135200</v>
      </c>
      <c r="K211" s="39"/>
      <c r="L211" s="35">
        <f t="shared" si="69"/>
        <v>135200</v>
      </c>
      <c r="M211" s="39">
        <f>M212+M219</f>
        <v>139256</v>
      </c>
    </row>
    <row r="212" spans="1:13" ht="25.5">
      <c r="A212" s="40" t="s">
        <v>129</v>
      </c>
      <c r="B212" s="5" t="s">
        <v>99</v>
      </c>
      <c r="C212" s="5" t="s">
        <v>123</v>
      </c>
      <c r="D212" s="5">
        <v>14</v>
      </c>
      <c r="E212" s="5" t="s">
        <v>274</v>
      </c>
      <c r="F212" s="5" t="s">
        <v>130</v>
      </c>
      <c r="G212" s="5"/>
      <c r="H212" s="5" t="s">
        <v>1</v>
      </c>
      <c r="I212" s="38" t="s">
        <v>1</v>
      </c>
      <c r="J212" s="39">
        <f t="shared" ref="J212:M213" si="73">J213</f>
        <v>72800</v>
      </c>
      <c r="K212" s="39"/>
      <c r="L212" s="35">
        <f t="shared" si="69"/>
        <v>72800</v>
      </c>
      <c r="M212" s="39">
        <f t="shared" si="73"/>
        <v>74984</v>
      </c>
    </row>
    <row r="213" spans="1:13" ht="38.25" hidden="1">
      <c r="A213" s="40" t="s">
        <v>131</v>
      </c>
      <c r="B213" s="5" t="s">
        <v>99</v>
      </c>
      <c r="C213" s="5" t="s">
        <v>123</v>
      </c>
      <c r="D213" s="5">
        <v>14</v>
      </c>
      <c r="E213" s="5" t="s">
        <v>274</v>
      </c>
      <c r="F213" s="5" t="s">
        <v>132</v>
      </c>
      <c r="G213" s="5"/>
      <c r="H213" s="5" t="s">
        <v>1</v>
      </c>
      <c r="I213" s="38" t="s">
        <v>1</v>
      </c>
      <c r="J213" s="39">
        <f t="shared" si="73"/>
        <v>72800</v>
      </c>
      <c r="K213" s="39"/>
      <c r="L213" s="35">
        <f t="shared" si="69"/>
        <v>72800</v>
      </c>
      <c r="M213" s="39">
        <f t="shared" si="73"/>
        <v>74984</v>
      </c>
    </row>
    <row r="214" spans="1:13" ht="38.25" hidden="1">
      <c r="A214" s="6" t="s">
        <v>133</v>
      </c>
      <c r="B214" s="5" t="s">
        <v>99</v>
      </c>
      <c r="C214" s="5" t="s">
        <v>123</v>
      </c>
      <c r="D214" s="5">
        <v>14</v>
      </c>
      <c r="E214" s="5" t="s">
        <v>274</v>
      </c>
      <c r="F214" s="5" t="s">
        <v>134</v>
      </c>
      <c r="G214" s="5"/>
      <c r="H214" s="5" t="s">
        <v>1</v>
      </c>
      <c r="I214" s="38" t="s">
        <v>1</v>
      </c>
      <c r="J214" s="39">
        <f>J215+J217</f>
        <v>72800</v>
      </c>
      <c r="K214" s="39"/>
      <c r="L214" s="35">
        <f t="shared" si="69"/>
        <v>72800</v>
      </c>
      <c r="M214" s="39">
        <f>M215+M217</f>
        <v>74984</v>
      </c>
    </row>
    <row r="215" spans="1:13" hidden="1">
      <c r="A215" s="17" t="s">
        <v>240</v>
      </c>
      <c r="B215" s="16" t="s">
        <v>99</v>
      </c>
      <c r="C215" s="16" t="s">
        <v>123</v>
      </c>
      <c r="D215" s="16">
        <v>14</v>
      </c>
      <c r="E215" s="61" t="s">
        <v>274</v>
      </c>
      <c r="F215" s="16" t="s">
        <v>134</v>
      </c>
      <c r="G215" s="16"/>
      <c r="H215" s="16">
        <v>227</v>
      </c>
      <c r="I215" s="19" t="s">
        <v>1</v>
      </c>
      <c r="J215" s="12">
        <f t="shared" ref="J215:M215" si="74">J216</f>
        <v>62400</v>
      </c>
      <c r="K215" s="12"/>
      <c r="L215" s="215">
        <f t="shared" si="69"/>
        <v>62400</v>
      </c>
      <c r="M215" s="12">
        <f t="shared" si="74"/>
        <v>64272</v>
      </c>
    </row>
    <row r="216" spans="1:13" hidden="1">
      <c r="A216" s="17" t="s">
        <v>275</v>
      </c>
      <c r="B216" s="16" t="s">
        <v>99</v>
      </c>
      <c r="C216" s="16" t="s">
        <v>123</v>
      </c>
      <c r="D216" s="16">
        <v>14</v>
      </c>
      <c r="E216" s="61" t="s">
        <v>274</v>
      </c>
      <c r="F216" s="16" t="s">
        <v>134</v>
      </c>
      <c r="G216" s="16"/>
      <c r="H216" s="16">
        <v>227</v>
      </c>
      <c r="I216" s="19" t="s">
        <v>276</v>
      </c>
      <c r="J216" s="12">
        <v>62400</v>
      </c>
      <c r="K216" s="12"/>
      <c r="L216" s="215">
        <f t="shared" si="69"/>
        <v>62400</v>
      </c>
      <c r="M216" s="12">
        <v>64272</v>
      </c>
    </row>
    <row r="217" spans="1:13" hidden="1">
      <c r="A217" s="17" t="s">
        <v>242</v>
      </c>
      <c r="B217" s="16" t="s">
        <v>99</v>
      </c>
      <c r="C217" s="16" t="s">
        <v>123</v>
      </c>
      <c r="D217" s="16">
        <v>14</v>
      </c>
      <c r="E217" s="61" t="s">
        <v>274</v>
      </c>
      <c r="F217" s="16" t="s">
        <v>134</v>
      </c>
      <c r="G217" s="16"/>
      <c r="H217" s="16">
        <v>340</v>
      </c>
      <c r="I217" s="19" t="s">
        <v>1</v>
      </c>
      <c r="J217" s="12">
        <f t="shared" ref="J217:M217" si="75">J218</f>
        <v>10400</v>
      </c>
      <c r="K217" s="12"/>
      <c r="L217" s="215">
        <f t="shared" si="69"/>
        <v>10400</v>
      </c>
      <c r="M217" s="12">
        <f t="shared" si="75"/>
        <v>10712</v>
      </c>
    </row>
    <row r="218" spans="1:13" ht="25.5" hidden="1">
      <c r="A218" s="17" t="s">
        <v>173</v>
      </c>
      <c r="B218" s="16" t="s">
        <v>99</v>
      </c>
      <c r="C218" s="16" t="s">
        <v>123</v>
      </c>
      <c r="D218" s="16">
        <v>14</v>
      </c>
      <c r="E218" s="61" t="s">
        <v>274</v>
      </c>
      <c r="F218" s="16" t="s">
        <v>134</v>
      </c>
      <c r="G218" s="16"/>
      <c r="H218" s="16">
        <v>346</v>
      </c>
      <c r="I218" s="19">
        <v>1123</v>
      </c>
      <c r="J218" s="12">
        <v>10400</v>
      </c>
      <c r="K218" s="12"/>
      <c r="L218" s="215">
        <f t="shared" si="69"/>
        <v>10400</v>
      </c>
      <c r="M218" s="12">
        <v>10712</v>
      </c>
    </row>
    <row r="219" spans="1:13" ht="25.5">
      <c r="A219" s="81" t="s">
        <v>140</v>
      </c>
      <c r="B219" s="46" t="s">
        <v>99</v>
      </c>
      <c r="C219" s="46" t="s">
        <v>123</v>
      </c>
      <c r="D219" s="46">
        <v>14</v>
      </c>
      <c r="E219" s="5" t="s">
        <v>274</v>
      </c>
      <c r="F219" s="63" t="s">
        <v>141</v>
      </c>
      <c r="G219" s="63"/>
      <c r="H219" s="16"/>
      <c r="I219" s="19"/>
      <c r="J219" s="26">
        <f t="shared" ref="J219:M221" si="76">J220</f>
        <v>62400</v>
      </c>
      <c r="K219" s="26"/>
      <c r="L219" s="35">
        <f t="shared" si="69"/>
        <v>62400</v>
      </c>
      <c r="M219" s="26">
        <f t="shared" si="76"/>
        <v>64272</v>
      </c>
    </row>
    <row r="220" spans="1:13" hidden="1">
      <c r="A220" s="64" t="s">
        <v>142</v>
      </c>
      <c r="B220" s="46" t="s">
        <v>99</v>
      </c>
      <c r="C220" s="46" t="s">
        <v>123</v>
      </c>
      <c r="D220" s="46">
        <v>14</v>
      </c>
      <c r="E220" s="5" t="s">
        <v>274</v>
      </c>
      <c r="F220" s="63" t="s">
        <v>143</v>
      </c>
      <c r="G220" s="63"/>
      <c r="H220" s="16"/>
      <c r="I220" s="19"/>
      <c r="J220" s="26">
        <f t="shared" si="76"/>
        <v>62400</v>
      </c>
      <c r="K220" s="26"/>
      <c r="L220" s="35">
        <f t="shared" si="69"/>
        <v>62400</v>
      </c>
      <c r="M220" s="26">
        <f t="shared" si="76"/>
        <v>64272</v>
      </c>
    </row>
    <row r="221" spans="1:13" ht="25.5" hidden="1">
      <c r="A221" s="17" t="s">
        <v>146</v>
      </c>
      <c r="B221" s="16" t="s">
        <v>99</v>
      </c>
      <c r="C221" s="16" t="s">
        <v>123</v>
      </c>
      <c r="D221" s="16">
        <v>14</v>
      </c>
      <c r="E221" s="61" t="s">
        <v>274</v>
      </c>
      <c r="F221" s="16">
        <v>350</v>
      </c>
      <c r="G221" s="16"/>
      <c r="H221" s="16">
        <v>296</v>
      </c>
      <c r="I221" s="19"/>
      <c r="J221" s="12">
        <f t="shared" si="76"/>
        <v>62400</v>
      </c>
      <c r="K221" s="12"/>
      <c r="L221" s="215">
        <f t="shared" si="69"/>
        <v>62400</v>
      </c>
      <c r="M221" s="12">
        <f t="shared" si="76"/>
        <v>64272</v>
      </c>
    </row>
    <row r="222" spans="1:13" ht="25.5" hidden="1">
      <c r="A222" s="66" t="s">
        <v>146</v>
      </c>
      <c r="B222" s="16" t="s">
        <v>99</v>
      </c>
      <c r="C222" s="16" t="s">
        <v>123</v>
      </c>
      <c r="D222" s="16">
        <v>14</v>
      </c>
      <c r="E222" s="61" t="s">
        <v>274</v>
      </c>
      <c r="F222" s="16">
        <v>350</v>
      </c>
      <c r="G222" s="16"/>
      <c r="H222" s="16">
        <v>296</v>
      </c>
      <c r="I222" s="19">
        <v>1146</v>
      </c>
      <c r="J222" s="12">
        <v>62400</v>
      </c>
      <c r="K222" s="12"/>
      <c r="L222" s="215">
        <f t="shared" si="69"/>
        <v>62400</v>
      </c>
      <c r="M222" s="12">
        <v>64272</v>
      </c>
    </row>
    <row r="223" spans="1:13">
      <c r="A223" s="36" t="s">
        <v>277</v>
      </c>
      <c r="B223" s="37" t="s">
        <v>99</v>
      </c>
      <c r="C223" s="5" t="s">
        <v>149</v>
      </c>
      <c r="D223" s="5" t="s">
        <v>1</v>
      </c>
      <c r="E223" s="5" t="s">
        <v>1</v>
      </c>
      <c r="F223" s="5" t="s">
        <v>1</v>
      </c>
      <c r="G223" s="5"/>
      <c r="H223" s="5" t="s">
        <v>1</v>
      </c>
      <c r="I223" s="38" t="s">
        <v>1</v>
      </c>
      <c r="J223" s="39">
        <f>J224+J240+J251</f>
        <v>14859271.560000001</v>
      </c>
      <c r="K223" s="39"/>
      <c r="L223" s="35">
        <f t="shared" si="69"/>
        <v>14859271.560000001</v>
      </c>
      <c r="M223" s="39">
        <f>M224+M240+M251</f>
        <v>15238594.970000001</v>
      </c>
    </row>
    <row r="224" spans="1:13">
      <c r="A224" s="36" t="s">
        <v>278</v>
      </c>
      <c r="B224" s="37">
        <v>803</v>
      </c>
      <c r="C224" s="73" t="s">
        <v>149</v>
      </c>
      <c r="D224" s="73" t="s">
        <v>279</v>
      </c>
      <c r="E224" s="5"/>
      <c r="F224" s="5"/>
      <c r="G224" s="5"/>
      <c r="H224" s="5"/>
      <c r="I224" s="38"/>
      <c r="J224" s="39">
        <f t="shared" ref="J224:M231" si="77">J225</f>
        <v>215157.9</v>
      </c>
      <c r="K224" s="39"/>
      <c r="L224" s="35">
        <f t="shared" si="69"/>
        <v>215157.9</v>
      </c>
      <c r="M224" s="39">
        <f t="shared" si="77"/>
        <v>215157.9</v>
      </c>
    </row>
    <row r="225" spans="1:13">
      <c r="A225" s="89" t="s">
        <v>105</v>
      </c>
      <c r="B225" s="37">
        <v>803</v>
      </c>
      <c r="C225" s="73" t="s">
        <v>149</v>
      </c>
      <c r="D225" s="73" t="s">
        <v>279</v>
      </c>
      <c r="E225" s="5" t="s">
        <v>106</v>
      </c>
      <c r="F225" s="5"/>
      <c r="G225" s="5"/>
      <c r="H225" s="5"/>
      <c r="I225" s="38"/>
      <c r="J225" s="39">
        <f t="shared" si="77"/>
        <v>215157.9</v>
      </c>
      <c r="K225" s="39"/>
      <c r="L225" s="35">
        <f t="shared" si="69"/>
        <v>215157.9</v>
      </c>
      <c r="M225" s="39">
        <f t="shared" si="77"/>
        <v>215157.9</v>
      </c>
    </row>
    <row r="226" spans="1:13">
      <c r="A226" s="90" t="s">
        <v>227</v>
      </c>
      <c r="B226" s="37">
        <v>803</v>
      </c>
      <c r="C226" s="73" t="s">
        <v>149</v>
      </c>
      <c r="D226" s="73" t="s">
        <v>279</v>
      </c>
      <c r="E226" s="5" t="s">
        <v>228</v>
      </c>
      <c r="F226" s="5"/>
      <c r="G226" s="5"/>
      <c r="H226" s="5"/>
      <c r="I226" s="38"/>
      <c r="J226" s="39">
        <f t="shared" ref="J226:M226" si="78">J227+J234</f>
        <v>215157.9</v>
      </c>
      <c r="K226" s="39"/>
      <c r="L226" s="35">
        <f t="shared" si="69"/>
        <v>215157.9</v>
      </c>
      <c r="M226" s="39">
        <f t="shared" si="78"/>
        <v>215157.9</v>
      </c>
    </row>
    <row r="227" spans="1:13" ht="81">
      <c r="A227" s="91" t="s">
        <v>280</v>
      </c>
      <c r="B227" s="71">
        <v>803</v>
      </c>
      <c r="C227" s="72" t="s">
        <v>149</v>
      </c>
      <c r="D227" s="72" t="s">
        <v>279</v>
      </c>
      <c r="E227" s="42" t="s">
        <v>281</v>
      </c>
      <c r="F227" s="42"/>
      <c r="G227" s="42"/>
      <c r="H227" s="42"/>
      <c r="I227" s="43"/>
      <c r="J227" s="44">
        <f t="shared" si="77"/>
        <v>76800</v>
      </c>
      <c r="K227" s="44"/>
      <c r="L227" s="214">
        <f t="shared" si="69"/>
        <v>76800</v>
      </c>
      <c r="M227" s="44">
        <f t="shared" si="77"/>
        <v>76800</v>
      </c>
    </row>
    <row r="228" spans="1:13" ht="25.5">
      <c r="A228" s="40" t="s">
        <v>129</v>
      </c>
      <c r="B228" s="37">
        <v>803</v>
      </c>
      <c r="C228" s="73" t="s">
        <v>149</v>
      </c>
      <c r="D228" s="73" t="s">
        <v>279</v>
      </c>
      <c r="E228" s="5" t="s">
        <v>281</v>
      </c>
      <c r="F228" s="5">
        <v>200</v>
      </c>
      <c r="G228" s="5"/>
      <c r="H228" s="5"/>
      <c r="I228" s="38"/>
      <c r="J228" s="39">
        <f t="shared" si="77"/>
        <v>76800</v>
      </c>
      <c r="K228" s="39"/>
      <c r="L228" s="35">
        <f t="shared" si="69"/>
        <v>76800</v>
      </c>
      <c r="M228" s="39">
        <f t="shared" si="77"/>
        <v>76800</v>
      </c>
    </row>
    <row r="229" spans="1:13" ht="38.25" hidden="1">
      <c r="A229" s="40" t="s">
        <v>131</v>
      </c>
      <c r="B229" s="37">
        <v>803</v>
      </c>
      <c r="C229" s="73" t="s">
        <v>149</v>
      </c>
      <c r="D229" s="73" t="s">
        <v>279</v>
      </c>
      <c r="E229" s="5" t="s">
        <v>281</v>
      </c>
      <c r="F229" s="5">
        <v>240</v>
      </c>
      <c r="G229" s="5"/>
      <c r="H229" s="5"/>
      <c r="I229" s="38"/>
      <c r="J229" s="39">
        <f t="shared" si="77"/>
        <v>76800</v>
      </c>
      <c r="K229" s="39"/>
      <c r="L229" s="35">
        <f t="shared" si="69"/>
        <v>76800</v>
      </c>
      <c r="M229" s="39">
        <f t="shared" si="77"/>
        <v>76800</v>
      </c>
    </row>
    <row r="230" spans="1:13" ht="38.25" hidden="1">
      <c r="A230" s="6" t="s">
        <v>133</v>
      </c>
      <c r="B230" s="37">
        <v>803</v>
      </c>
      <c r="C230" s="73" t="s">
        <v>149</v>
      </c>
      <c r="D230" s="73" t="s">
        <v>279</v>
      </c>
      <c r="E230" s="5" t="s">
        <v>281</v>
      </c>
      <c r="F230" s="5">
        <v>244</v>
      </c>
      <c r="G230" s="5"/>
      <c r="H230" s="5"/>
      <c r="I230" s="38"/>
      <c r="J230" s="39">
        <f t="shared" si="77"/>
        <v>76800</v>
      </c>
      <c r="K230" s="39"/>
      <c r="L230" s="35">
        <f t="shared" si="69"/>
        <v>76800</v>
      </c>
      <c r="M230" s="39">
        <f t="shared" si="77"/>
        <v>76800</v>
      </c>
    </row>
    <row r="231" spans="1:13" hidden="1">
      <c r="A231" s="17" t="s">
        <v>188</v>
      </c>
      <c r="B231" s="74">
        <v>803</v>
      </c>
      <c r="C231" s="75" t="s">
        <v>149</v>
      </c>
      <c r="D231" s="75" t="s">
        <v>279</v>
      </c>
      <c r="E231" s="61" t="s">
        <v>281</v>
      </c>
      <c r="F231" s="61">
        <v>244</v>
      </c>
      <c r="G231" s="61"/>
      <c r="H231" s="61">
        <v>226</v>
      </c>
      <c r="I231" s="56"/>
      <c r="J231" s="57">
        <f t="shared" si="77"/>
        <v>76800</v>
      </c>
      <c r="K231" s="57"/>
      <c r="L231" s="215">
        <f t="shared" si="69"/>
        <v>76800</v>
      </c>
      <c r="M231" s="57">
        <f t="shared" si="77"/>
        <v>76800</v>
      </c>
    </row>
    <row r="232" spans="1:13" hidden="1">
      <c r="A232" s="17" t="s">
        <v>282</v>
      </c>
      <c r="B232" s="74">
        <v>803</v>
      </c>
      <c r="C232" s="75" t="s">
        <v>149</v>
      </c>
      <c r="D232" s="75" t="s">
        <v>279</v>
      </c>
      <c r="E232" s="61" t="s">
        <v>281</v>
      </c>
      <c r="F232" s="61">
        <v>244</v>
      </c>
      <c r="G232" s="61"/>
      <c r="H232" s="61">
        <v>226</v>
      </c>
      <c r="I232" s="56">
        <v>1140</v>
      </c>
      <c r="J232" s="13">
        <v>76800</v>
      </c>
      <c r="K232" s="13"/>
      <c r="L232" s="215">
        <f t="shared" si="69"/>
        <v>76800</v>
      </c>
      <c r="M232" s="13">
        <v>76800</v>
      </c>
    </row>
    <row r="233" spans="1:13" s="60" customFormat="1" hidden="1">
      <c r="A233" s="50" t="s">
        <v>848</v>
      </c>
      <c r="B233" s="178"/>
      <c r="C233" s="179"/>
      <c r="D233" s="179"/>
      <c r="E233" s="62"/>
      <c r="F233" s="62"/>
      <c r="G233" s="62"/>
      <c r="H233" s="62"/>
      <c r="I233" s="58"/>
      <c r="J233" s="108"/>
      <c r="K233" s="108"/>
      <c r="L233" s="215">
        <f t="shared" si="69"/>
        <v>0</v>
      </c>
      <c r="M233" s="108"/>
    </row>
    <row r="234" spans="1:13">
      <c r="A234" s="70" t="s">
        <v>283</v>
      </c>
      <c r="B234" s="71">
        <v>803</v>
      </c>
      <c r="C234" s="72" t="s">
        <v>149</v>
      </c>
      <c r="D234" s="72" t="s">
        <v>279</v>
      </c>
      <c r="E234" s="42" t="s">
        <v>284</v>
      </c>
      <c r="F234" s="42"/>
      <c r="G234" s="42"/>
      <c r="H234" s="42"/>
      <c r="I234" s="56"/>
      <c r="J234" s="44">
        <f t="shared" ref="J234:M238" si="79">J235</f>
        <v>138357.9</v>
      </c>
      <c r="K234" s="44"/>
      <c r="L234" s="214">
        <f t="shared" si="69"/>
        <v>138357.9</v>
      </c>
      <c r="M234" s="44">
        <f t="shared" si="79"/>
        <v>138357.9</v>
      </c>
    </row>
    <row r="235" spans="1:13" ht="25.5">
      <c r="A235" s="40" t="s">
        <v>129</v>
      </c>
      <c r="B235" s="37">
        <v>803</v>
      </c>
      <c r="C235" s="73" t="s">
        <v>149</v>
      </c>
      <c r="D235" s="73" t="s">
        <v>279</v>
      </c>
      <c r="E235" s="5" t="s">
        <v>284</v>
      </c>
      <c r="F235" s="5">
        <v>200</v>
      </c>
      <c r="G235" s="5"/>
      <c r="H235" s="5"/>
      <c r="I235" s="56"/>
      <c r="J235" s="39">
        <f t="shared" si="79"/>
        <v>138357.9</v>
      </c>
      <c r="K235" s="39"/>
      <c r="L235" s="35">
        <f t="shared" si="69"/>
        <v>138357.9</v>
      </c>
      <c r="M235" s="39">
        <f t="shared" si="79"/>
        <v>138357.9</v>
      </c>
    </row>
    <row r="236" spans="1:13" ht="38.25" hidden="1">
      <c r="A236" s="40" t="s">
        <v>131</v>
      </c>
      <c r="B236" s="37">
        <v>803</v>
      </c>
      <c r="C236" s="73" t="s">
        <v>149</v>
      </c>
      <c r="D236" s="73" t="s">
        <v>279</v>
      </c>
      <c r="E236" s="5" t="s">
        <v>284</v>
      </c>
      <c r="F236" s="5">
        <v>240</v>
      </c>
      <c r="G236" s="5"/>
      <c r="H236" s="5"/>
      <c r="I236" s="56"/>
      <c r="J236" s="39">
        <f t="shared" si="79"/>
        <v>138357.9</v>
      </c>
      <c r="K236" s="39"/>
      <c r="L236" s="35">
        <f t="shared" si="69"/>
        <v>138357.9</v>
      </c>
      <c r="M236" s="39">
        <f t="shared" si="79"/>
        <v>138357.9</v>
      </c>
    </row>
    <row r="237" spans="1:13" ht="38.25" hidden="1">
      <c r="A237" s="6" t="s">
        <v>133</v>
      </c>
      <c r="B237" s="37">
        <v>803</v>
      </c>
      <c r="C237" s="73" t="s">
        <v>149</v>
      </c>
      <c r="D237" s="73" t="s">
        <v>279</v>
      </c>
      <c r="E237" s="5" t="s">
        <v>284</v>
      </c>
      <c r="F237" s="5">
        <v>244</v>
      </c>
      <c r="G237" s="5"/>
      <c r="H237" s="5"/>
      <c r="I237" s="56"/>
      <c r="J237" s="39">
        <f t="shared" si="79"/>
        <v>138357.9</v>
      </c>
      <c r="K237" s="39"/>
      <c r="L237" s="35">
        <f t="shared" si="69"/>
        <v>138357.9</v>
      </c>
      <c r="M237" s="39">
        <f t="shared" si="79"/>
        <v>138357.9</v>
      </c>
    </row>
    <row r="238" spans="1:13" hidden="1">
      <c r="A238" s="17" t="s">
        <v>188</v>
      </c>
      <c r="B238" s="74">
        <v>803</v>
      </c>
      <c r="C238" s="75" t="s">
        <v>149</v>
      </c>
      <c r="D238" s="75" t="s">
        <v>279</v>
      </c>
      <c r="E238" s="61" t="s">
        <v>284</v>
      </c>
      <c r="F238" s="61">
        <v>244</v>
      </c>
      <c r="G238" s="61"/>
      <c r="H238" s="61">
        <v>226</v>
      </c>
      <c r="I238" s="56"/>
      <c r="J238" s="57">
        <f t="shared" si="79"/>
        <v>138357.9</v>
      </c>
      <c r="K238" s="57"/>
      <c r="L238" s="215">
        <f t="shared" si="69"/>
        <v>138357.9</v>
      </c>
      <c r="M238" s="57">
        <f t="shared" si="79"/>
        <v>138357.9</v>
      </c>
    </row>
    <row r="239" spans="1:13" hidden="1">
      <c r="A239" s="17" t="s">
        <v>282</v>
      </c>
      <c r="B239" s="74">
        <v>803</v>
      </c>
      <c r="C239" s="75" t="s">
        <v>149</v>
      </c>
      <c r="D239" s="75" t="s">
        <v>279</v>
      </c>
      <c r="E239" s="61" t="s">
        <v>284</v>
      </c>
      <c r="F239" s="61">
        <v>244</v>
      </c>
      <c r="G239" s="61"/>
      <c r="H239" s="61">
        <v>226</v>
      </c>
      <c r="I239" s="56">
        <v>1140</v>
      </c>
      <c r="J239" s="57">
        <v>138357.9</v>
      </c>
      <c r="K239" s="57"/>
      <c r="L239" s="215">
        <f t="shared" si="69"/>
        <v>138357.9</v>
      </c>
      <c r="M239" s="57">
        <v>138357.9</v>
      </c>
    </row>
    <row r="240" spans="1:13">
      <c r="A240" s="36" t="s">
        <v>291</v>
      </c>
      <c r="B240" s="37" t="s">
        <v>99</v>
      </c>
      <c r="C240" s="5" t="s">
        <v>149</v>
      </c>
      <c r="D240" s="5" t="s">
        <v>261</v>
      </c>
      <c r="E240" s="5" t="s">
        <v>1</v>
      </c>
      <c r="F240" s="5" t="s">
        <v>1</v>
      </c>
      <c r="G240" s="5"/>
      <c r="H240" s="5" t="s">
        <v>1</v>
      </c>
      <c r="I240" s="38" t="s">
        <v>1</v>
      </c>
      <c r="J240" s="39">
        <f t="shared" ref="J240:M245" si="80">J241</f>
        <v>12724897.66</v>
      </c>
      <c r="K240" s="39"/>
      <c r="L240" s="35">
        <f t="shared" si="69"/>
        <v>12724897.66</v>
      </c>
      <c r="M240" s="39">
        <f t="shared" si="80"/>
        <v>13046644.59</v>
      </c>
    </row>
    <row r="241" spans="1:13" ht="51">
      <c r="A241" s="40" t="s">
        <v>292</v>
      </c>
      <c r="B241" s="5" t="s">
        <v>99</v>
      </c>
      <c r="C241" s="5" t="s">
        <v>149</v>
      </c>
      <c r="D241" s="5" t="s">
        <v>261</v>
      </c>
      <c r="E241" s="5" t="s">
        <v>293</v>
      </c>
      <c r="F241" s="5" t="s">
        <v>1</v>
      </c>
      <c r="G241" s="5"/>
      <c r="H241" s="5" t="s">
        <v>1</v>
      </c>
      <c r="I241" s="38" t="s">
        <v>1</v>
      </c>
      <c r="J241" s="39">
        <f t="shared" si="80"/>
        <v>12724897.66</v>
      </c>
      <c r="K241" s="39"/>
      <c r="L241" s="35">
        <f t="shared" si="69"/>
        <v>12724897.66</v>
      </c>
      <c r="M241" s="39">
        <f t="shared" si="80"/>
        <v>13046644.59</v>
      </c>
    </row>
    <row r="242" spans="1:13">
      <c r="A242" s="40" t="s">
        <v>294</v>
      </c>
      <c r="B242" s="5" t="s">
        <v>99</v>
      </c>
      <c r="C242" s="5" t="s">
        <v>149</v>
      </c>
      <c r="D242" s="5" t="s">
        <v>261</v>
      </c>
      <c r="E242" s="5" t="s">
        <v>293</v>
      </c>
      <c r="F242" s="5" t="s">
        <v>1</v>
      </c>
      <c r="G242" s="5"/>
      <c r="H242" s="5" t="s">
        <v>1</v>
      </c>
      <c r="I242" s="38" t="s">
        <v>1</v>
      </c>
      <c r="J242" s="39">
        <f t="shared" si="80"/>
        <v>12724897.66</v>
      </c>
      <c r="K242" s="39"/>
      <c r="L242" s="35">
        <f t="shared" si="69"/>
        <v>12724897.66</v>
      </c>
      <c r="M242" s="39">
        <f t="shared" si="80"/>
        <v>13046644.59</v>
      </c>
    </row>
    <row r="243" spans="1:13" ht="40.5">
      <c r="A243" s="41" t="s">
        <v>295</v>
      </c>
      <c r="B243" s="42" t="s">
        <v>99</v>
      </c>
      <c r="C243" s="42" t="s">
        <v>149</v>
      </c>
      <c r="D243" s="42" t="s">
        <v>261</v>
      </c>
      <c r="E243" s="42" t="s">
        <v>296</v>
      </c>
      <c r="F243" s="42" t="s">
        <v>1</v>
      </c>
      <c r="G243" s="42"/>
      <c r="H243" s="42" t="s">
        <v>1</v>
      </c>
      <c r="I243" s="43" t="s">
        <v>1</v>
      </c>
      <c r="J243" s="44">
        <f t="shared" si="80"/>
        <v>12724897.66</v>
      </c>
      <c r="K243" s="44"/>
      <c r="L243" s="214">
        <f t="shared" si="69"/>
        <v>12724897.66</v>
      </c>
      <c r="M243" s="44">
        <f t="shared" si="80"/>
        <v>13046644.59</v>
      </c>
    </row>
    <row r="244" spans="1:13" ht="25.5">
      <c r="A244" s="40" t="s">
        <v>129</v>
      </c>
      <c r="B244" s="5" t="s">
        <v>99</v>
      </c>
      <c r="C244" s="5" t="s">
        <v>149</v>
      </c>
      <c r="D244" s="5" t="s">
        <v>261</v>
      </c>
      <c r="E244" s="5" t="s">
        <v>296</v>
      </c>
      <c r="F244" s="5" t="s">
        <v>130</v>
      </c>
      <c r="G244" s="5"/>
      <c r="H244" s="5" t="s">
        <v>1</v>
      </c>
      <c r="I244" s="38" t="s">
        <v>1</v>
      </c>
      <c r="J244" s="39">
        <f t="shared" si="80"/>
        <v>12724897.66</v>
      </c>
      <c r="K244" s="39"/>
      <c r="L244" s="35">
        <f t="shared" si="69"/>
        <v>12724897.66</v>
      </c>
      <c r="M244" s="39">
        <f t="shared" si="80"/>
        <v>13046644.59</v>
      </c>
    </row>
    <row r="245" spans="1:13" ht="38.25" hidden="1">
      <c r="A245" s="40" t="s">
        <v>131</v>
      </c>
      <c r="B245" s="5" t="s">
        <v>99</v>
      </c>
      <c r="C245" s="5" t="s">
        <v>149</v>
      </c>
      <c r="D245" s="5" t="s">
        <v>261</v>
      </c>
      <c r="E245" s="5" t="s">
        <v>296</v>
      </c>
      <c r="F245" s="5" t="s">
        <v>132</v>
      </c>
      <c r="G245" s="5"/>
      <c r="H245" s="5" t="s">
        <v>1</v>
      </c>
      <c r="I245" s="38" t="s">
        <v>1</v>
      </c>
      <c r="J245" s="39">
        <f t="shared" si="80"/>
        <v>12724897.66</v>
      </c>
      <c r="K245" s="39"/>
      <c r="L245" s="35">
        <f t="shared" si="69"/>
        <v>12724897.66</v>
      </c>
      <c r="M245" s="39">
        <f t="shared" si="80"/>
        <v>13046644.59</v>
      </c>
    </row>
    <row r="246" spans="1:13" ht="38.25" hidden="1">
      <c r="A246" s="6" t="s">
        <v>133</v>
      </c>
      <c r="B246" s="5" t="s">
        <v>99</v>
      </c>
      <c r="C246" s="5" t="s">
        <v>149</v>
      </c>
      <c r="D246" s="5" t="s">
        <v>261</v>
      </c>
      <c r="E246" s="5" t="s">
        <v>296</v>
      </c>
      <c r="F246" s="5" t="s">
        <v>134</v>
      </c>
      <c r="G246" s="5"/>
      <c r="H246" s="5" t="s">
        <v>1</v>
      </c>
      <c r="I246" s="38" t="s">
        <v>1</v>
      </c>
      <c r="J246" s="39">
        <f>J247</f>
        <v>12724897.66</v>
      </c>
      <c r="K246" s="39"/>
      <c r="L246" s="35">
        <f t="shared" si="69"/>
        <v>12724897.66</v>
      </c>
      <c r="M246" s="39">
        <f>M247</f>
        <v>13046644.59</v>
      </c>
    </row>
    <row r="247" spans="1:13" hidden="1">
      <c r="A247" s="17" t="s">
        <v>164</v>
      </c>
      <c r="B247" s="16" t="s">
        <v>99</v>
      </c>
      <c r="C247" s="16" t="s">
        <v>149</v>
      </c>
      <c r="D247" s="16" t="s">
        <v>261</v>
      </c>
      <c r="E247" s="61" t="s">
        <v>296</v>
      </c>
      <c r="F247" s="16" t="s">
        <v>134</v>
      </c>
      <c r="G247" s="16"/>
      <c r="H247" s="16" t="s">
        <v>165</v>
      </c>
      <c r="I247" s="19" t="s">
        <v>1</v>
      </c>
      <c r="J247" s="12">
        <f>J248+J249</f>
        <v>12724897.66</v>
      </c>
      <c r="K247" s="12"/>
      <c r="L247" s="215">
        <f t="shared" si="69"/>
        <v>12724897.66</v>
      </c>
      <c r="M247" s="12">
        <f>M248+M249</f>
        <v>13046644.59</v>
      </c>
    </row>
    <row r="248" spans="1:13" ht="25.5" hidden="1">
      <c r="A248" s="17" t="s">
        <v>234</v>
      </c>
      <c r="B248" s="16" t="s">
        <v>99</v>
      </c>
      <c r="C248" s="16" t="s">
        <v>149</v>
      </c>
      <c r="D248" s="16" t="s">
        <v>261</v>
      </c>
      <c r="E248" s="61" t="s">
        <v>296</v>
      </c>
      <c r="F248" s="16" t="s">
        <v>134</v>
      </c>
      <c r="G248" s="16"/>
      <c r="H248" s="16" t="s">
        <v>165</v>
      </c>
      <c r="I248" s="19" t="s">
        <v>185</v>
      </c>
      <c r="J248" s="13">
        <v>2000000</v>
      </c>
      <c r="K248" s="13"/>
      <c r="L248" s="215">
        <f t="shared" si="69"/>
        <v>2000000</v>
      </c>
      <c r="M248" s="13">
        <v>2000000</v>
      </c>
    </row>
    <row r="249" spans="1:13" ht="25.5" hidden="1">
      <c r="A249" s="17" t="s">
        <v>297</v>
      </c>
      <c r="B249" s="16" t="s">
        <v>99</v>
      </c>
      <c r="C249" s="16" t="s">
        <v>149</v>
      </c>
      <c r="D249" s="16" t="s">
        <v>261</v>
      </c>
      <c r="E249" s="61" t="s">
        <v>296</v>
      </c>
      <c r="F249" s="16" t="s">
        <v>134</v>
      </c>
      <c r="G249" s="16"/>
      <c r="H249" s="16" t="s">
        <v>165</v>
      </c>
      <c r="I249" s="19">
        <v>1111</v>
      </c>
      <c r="J249" s="13">
        <v>10724897.66</v>
      </c>
      <c r="K249" s="13">
        <v>-10724897.66</v>
      </c>
      <c r="L249" s="215">
        <f t="shared" si="69"/>
        <v>0</v>
      </c>
      <c r="M249" s="13">
        <v>11046644.59</v>
      </c>
    </row>
    <row r="250" spans="1:13" hidden="1">
      <c r="A250" s="17" t="s">
        <v>239</v>
      </c>
      <c r="B250" s="16" t="s">
        <v>99</v>
      </c>
      <c r="C250" s="16" t="s">
        <v>149</v>
      </c>
      <c r="D250" s="16" t="s">
        <v>261</v>
      </c>
      <c r="E250" s="61" t="s">
        <v>296</v>
      </c>
      <c r="F250" s="16" t="s">
        <v>134</v>
      </c>
      <c r="G250" s="16"/>
      <c r="H250" s="16" t="s">
        <v>165</v>
      </c>
      <c r="I250" s="19">
        <v>1129</v>
      </c>
      <c r="J250" s="13"/>
      <c r="K250" s="13">
        <v>10724897.66</v>
      </c>
      <c r="L250" s="215">
        <f t="shared" si="69"/>
        <v>10724897.66</v>
      </c>
      <c r="M250" s="13"/>
    </row>
    <row r="251" spans="1:13" ht="25.5">
      <c r="A251" s="36" t="s">
        <v>301</v>
      </c>
      <c r="B251" s="37" t="s">
        <v>99</v>
      </c>
      <c r="C251" s="5" t="s">
        <v>149</v>
      </c>
      <c r="D251" s="5" t="s">
        <v>302</v>
      </c>
      <c r="E251" s="5" t="s">
        <v>1</v>
      </c>
      <c r="F251" s="5" t="s">
        <v>1</v>
      </c>
      <c r="G251" s="5"/>
      <c r="H251" s="5" t="s">
        <v>1</v>
      </c>
      <c r="I251" s="38" t="s">
        <v>1</v>
      </c>
      <c r="J251" s="39">
        <f>J252+J269</f>
        <v>1919216</v>
      </c>
      <c r="K251" s="39"/>
      <c r="L251" s="35">
        <f t="shared" si="69"/>
        <v>1919216</v>
      </c>
      <c r="M251" s="39">
        <f>M252+M269</f>
        <v>1976792.48</v>
      </c>
    </row>
    <row r="252" spans="1:13" ht="51">
      <c r="A252" s="40" t="s">
        <v>303</v>
      </c>
      <c r="B252" s="5" t="s">
        <v>99</v>
      </c>
      <c r="C252" s="5" t="s">
        <v>149</v>
      </c>
      <c r="D252" s="5" t="s">
        <v>302</v>
      </c>
      <c r="E252" s="5" t="s">
        <v>304</v>
      </c>
      <c r="F252" s="5" t="s">
        <v>1</v>
      </c>
      <c r="G252" s="5"/>
      <c r="H252" s="5" t="s">
        <v>1</v>
      </c>
      <c r="I252" s="38" t="s">
        <v>1</v>
      </c>
      <c r="J252" s="39">
        <f>J253+J258+J264</f>
        <v>624000</v>
      </c>
      <c r="K252" s="39"/>
      <c r="L252" s="35">
        <f t="shared" si="69"/>
        <v>624000</v>
      </c>
      <c r="M252" s="39">
        <f>M253+M258+M264</f>
        <v>642720</v>
      </c>
    </row>
    <row r="253" spans="1:13" ht="27">
      <c r="A253" s="41" t="s">
        <v>811</v>
      </c>
      <c r="B253" s="42" t="s">
        <v>99</v>
      </c>
      <c r="C253" s="42" t="s">
        <v>149</v>
      </c>
      <c r="D253" s="42" t="s">
        <v>302</v>
      </c>
      <c r="E253" s="42" t="s">
        <v>306</v>
      </c>
      <c r="F253" s="42" t="s">
        <v>1</v>
      </c>
      <c r="G253" s="42"/>
      <c r="H253" s="42" t="s">
        <v>1</v>
      </c>
      <c r="I253" s="43" t="s">
        <v>1</v>
      </c>
      <c r="J253" s="44">
        <f t="shared" ref="J253:M256" si="81">J254</f>
        <v>174000</v>
      </c>
      <c r="K253" s="44"/>
      <c r="L253" s="214">
        <f t="shared" si="69"/>
        <v>174000</v>
      </c>
      <c r="M253" s="44">
        <f t="shared" si="81"/>
        <v>192720</v>
      </c>
    </row>
    <row r="254" spans="1:13">
      <c r="A254" s="40" t="s">
        <v>202</v>
      </c>
      <c r="B254" s="5" t="s">
        <v>99</v>
      </c>
      <c r="C254" s="5" t="s">
        <v>149</v>
      </c>
      <c r="D254" s="5" t="s">
        <v>302</v>
      </c>
      <c r="E254" s="5" t="s">
        <v>306</v>
      </c>
      <c r="F254" s="5" t="s">
        <v>203</v>
      </c>
      <c r="G254" s="5"/>
      <c r="H254" s="5" t="s">
        <v>1</v>
      </c>
      <c r="I254" s="38" t="s">
        <v>1</v>
      </c>
      <c r="J254" s="39">
        <f t="shared" si="81"/>
        <v>174000</v>
      </c>
      <c r="K254" s="39"/>
      <c r="L254" s="35">
        <f t="shared" si="69"/>
        <v>174000</v>
      </c>
      <c r="M254" s="39">
        <f t="shared" si="81"/>
        <v>192720</v>
      </c>
    </row>
    <row r="255" spans="1:13" ht="63.75" hidden="1">
      <c r="A255" s="6" t="s">
        <v>307</v>
      </c>
      <c r="B255" s="5" t="s">
        <v>99</v>
      </c>
      <c r="C255" s="5" t="s">
        <v>149</v>
      </c>
      <c r="D255" s="5" t="s">
        <v>302</v>
      </c>
      <c r="E255" s="5" t="s">
        <v>306</v>
      </c>
      <c r="F255" s="5" t="s">
        <v>308</v>
      </c>
      <c r="G255" s="5"/>
      <c r="H255" s="5" t="s">
        <v>1</v>
      </c>
      <c r="I255" s="38" t="s">
        <v>1</v>
      </c>
      <c r="J255" s="39">
        <f t="shared" si="81"/>
        <v>174000</v>
      </c>
      <c r="K255" s="39"/>
      <c r="L255" s="35">
        <f t="shared" si="69"/>
        <v>174000</v>
      </c>
      <c r="M255" s="39">
        <f t="shared" si="81"/>
        <v>192720</v>
      </c>
    </row>
    <row r="256" spans="1:13" ht="38.25" hidden="1">
      <c r="A256" s="17" t="s">
        <v>309</v>
      </c>
      <c r="B256" s="16" t="s">
        <v>99</v>
      </c>
      <c r="C256" s="16" t="s">
        <v>149</v>
      </c>
      <c r="D256" s="16" t="s">
        <v>302</v>
      </c>
      <c r="E256" s="61" t="s">
        <v>306</v>
      </c>
      <c r="F256" s="16">
        <v>814</v>
      </c>
      <c r="G256" s="16"/>
      <c r="H256" s="16"/>
      <c r="I256" s="19" t="s">
        <v>1</v>
      </c>
      <c r="J256" s="12">
        <f t="shared" si="81"/>
        <v>174000</v>
      </c>
      <c r="K256" s="12"/>
      <c r="L256" s="215">
        <f t="shared" si="69"/>
        <v>174000</v>
      </c>
      <c r="M256" s="12">
        <f t="shared" si="81"/>
        <v>192720</v>
      </c>
    </row>
    <row r="257" spans="1:13" ht="51" hidden="1">
      <c r="A257" s="17" t="s">
        <v>310</v>
      </c>
      <c r="B257" s="16" t="s">
        <v>99</v>
      </c>
      <c r="C257" s="16" t="s">
        <v>149</v>
      </c>
      <c r="D257" s="16" t="s">
        <v>302</v>
      </c>
      <c r="E257" s="61" t="s">
        <v>306</v>
      </c>
      <c r="F257" s="16">
        <v>814</v>
      </c>
      <c r="G257" s="16"/>
      <c r="H257" s="16">
        <v>246</v>
      </c>
      <c r="I257" s="19"/>
      <c r="J257" s="12">
        <v>174000</v>
      </c>
      <c r="K257" s="12"/>
      <c r="L257" s="215">
        <f t="shared" si="69"/>
        <v>174000</v>
      </c>
      <c r="M257" s="12">
        <v>192720</v>
      </c>
    </row>
    <row r="258" spans="1:13" ht="27">
      <c r="A258" s="41" t="s">
        <v>311</v>
      </c>
      <c r="B258" s="42" t="s">
        <v>99</v>
      </c>
      <c r="C258" s="42" t="s">
        <v>149</v>
      </c>
      <c r="D258" s="42" t="s">
        <v>302</v>
      </c>
      <c r="E258" s="42" t="s">
        <v>312</v>
      </c>
      <c r="F258" s="42" t="s">
        <v>1</v>
      </c>
      <c r="G258" s="42"/>
      <c r="H258" s="42" t="s">
        <v>1</v>
      </c>
      <c r="I258" s="43" t="s">
        <v>1</v>
      </c>
      <c r="J258" s="44">
        <f t="shared" ref="J258:M261" si="82">J259</f>
        <v>300000</v>
      </c>
      <c r="K258" s="44"/>
      <c r="L258" s="214">
        <f t="shared" si="69"/>
        <v>300000</v>
      </c>
      <c r="M258" s="44">
        <f t="shared" si="82"/>
        <v>300000</v>
      </c>
    </row>
    <row r="259" spans="1:13" ht="25.5">
      <c r="A259" s="40" t="s">
        <v>129</v>
      </c>
      <c r="B259" s="5" t="s">
        <v>99</v>
      </c>
      <c r="C259" s="5" t="s">
        <v>149</v>
      </c>
      <c r="D259" s="5" t="s">
        <v>302</v>
      </c>
      <c r="E259" s="5" t="s">
        <v>312</v>
      </c>
      <c r="F259" s="5" t="s">
        <v>130</v>
      </c>
      <c r="G259" s="5"/>
      <c r="H259" s="5" t="s">
        <v>1</v>
      </c>
      <c r="I259" s="38" t="s">
        <v>1</v>
      </c>
      <c r="J259" s="39">
        <f t="shared" si="82"/>
        <v>300000</v>
      </c>
      <c r="K259" s="39"/>
      <c r="L259" s="35">
        <f t="shared" si="69"/>
        <v>300000</v>
      </c>
      <c r="M259" s="39">
        <f t="shared" si="82"/>
        <v>300000</v>
      </c>
    </row>
    <row r="260" spans="1:13" ht="38.25" hidden="1">
      <c r="A260" s="40" t="s">
        <v>131</v>
      </c>
      <c r="B260" s="5" t="s">
        <v>99</v>
      </c>
      <c r="C260" s="5" t="s">
        <v>149</v>
      </c>
      <c r="D260" s="5" t="s">
        <v>302</v>
      </c>
      <c r="E260" s="5" t="s">
        <v>312</v>
      </c>
      <c r="F260" s="5" t="s">
        <v>132</v>
      </c>
      <c r="G260" s="5"/>
      <c r="H260" s="5" t="s">
        <v>1</v>
      </c>
      <c r="I260" s="38" t="s">
        <v>1</v>
      </c>
      <c r="J260" s="39">
        <f t="shared" si="82"/>
        <v>300000</v>
      </c>
      <c r="K260" s="39"/>
      <c r="L260" s="35">
        <f t="shared" si="69"/>
        <v>300000</v>
      </c>
      <c r="M260" s="39">
        <f t="shared" si="82"/>
        <v>300000</v>
      </c>
    </row>
    <row r="261" spans="1:13" ht="38.25" hidden="1">
      <c r="A261" s="6" t="s">
        <v>133</v>
      </c>
      <c r="B261" s="5" t="s">
        <v>99</v>
      </c>
      <c r="C261" s="5" t="s">
        <v>149</v>
      </c>
      <c r="D261" s="5" t="s">
        <v>302</v>
      </c>
      <c r="E261" s="5" t="s">
        <v>312</v>
      </c>
      <c r="F261" s="5" t="s">
        <v>134</v>
      </c>
      <c r="G261" s="5"/>
      <c r="H261" s="5" t="s">
        <v>1</v>
      </c>
      <c r="I261" s="38" t="s">
        <v>1</v>
      </c>
      <c r="J261" s="39">
        <f t="shared" si="82"/>
        <v>300000</v>
      </c>
      <c r="K261" s="39"/>
      <c r="L261" s="35">
        <f t="shared" si="69"/>
        <v>300000</v>
      </c>
      <c r="M261" s="39">
        <f t="shared" si="82"/>
        <v>300000</v>
      </c>
    </row>
    <row r="262" spans="1:13" hidden="1">
      <c r="A262" s="17" t="s">
        <v>188</v>
      </c>
      <c r="B262" s="16" t="s">
        <v>99</v>
      </c>
      <c r="C262" s="16" t="s">
        <v>149</v>
      </c>
      <c r="D262" s="16" t="s">
        <v>302</v>
      </c>
      <c r="E262" s="61" t="s">
        <v>312</v>
      </c>
      <c r="F262" s="16" t="s">
        <v>134</v>
      </c>
      <c r="G262" s="16"/>
      <c r="H262" s="16" t="s">
        <v>135</v>
      </c>
      <c r="I262" s="19" t="s">
        <v>1</v>
      </c>
      <c r="J262" s="12">
        <f>J263</f>
        <v>300000</v>
      </c>
      <c r="K262" s="12"/>
      <c r="L262" s="215">
        <f t="shared" si="69"/>
        <v>300000</v>
      </c>
      <c r="M262" s="12">
        <f>M263</f>
        <v>300000</v>
      </c>
    </row>
    <row r="263" spans="1:13" hidden="1">
      <c r="A263" s="17" t="s">
        <v>313</v>
      </c>
      <c r="B263" s="16" t="s">
        <v>99</v>
      </c>
      <c r="C263" s="16" t="s">
        <v>149</v>
      </c>
      <c r="D263" s="16" t="s">
        <v>302</v>
      </c>
      <c r="E263" s="61" t="s">
        <v>312</v>
      </c>
      <c r="F263" s="16" t="s">
        <v>134</v>
      </c>
      <c r="G263" s="16"/>
      <c r="H263" s="16" t="s">
        <v>135</v>
      </c>
      <c r="I263" s="19">
        <v>1140</v>
      </c>
      <c r="J263" s="12">
        <v>300000</v>
      </c>
      <c r="K263" s="12"/>
      <c r="L263" s="215">
        <f t="shared" si="69"/>
        <v>300000</v>
      </c>
      <c r="M263" s="12">
        <v>300000</v>
      </c>
    </row>
    <row r="264" spans="1:13" ht="27">
      <c r="A264" s="41" t="s">
        <v>315</v>
      </c>
      <c r="B264" s="42" t="s">
        <v>99</v>
      </c>
      <c r="C264" s="42" t="s">
        <v>149</v>
      </c>
      <c r="D264" s="42" t="s">
        <v>302</v>
      </c>
      <c r="E264" s="42" t="s">
        <v>316</v>
      </c>
      <c r="F264" s="42" t="s">
        <v>1</v>
      </c>
      <c r="G264" s="42"/>
      <c r="H264" s="42" t="s">
        <v>1</v>
      </c>
      <c r="I264" s="43" t="s">
        <v>1</v>
      </c>
      <c r="J264" s="44">
        <f t="shared" ref="J264:M267" si="83">J265</f>
        <v>150000</v>
      </c>
      <c r="K264" s="44"/>
      <c r="L264" s="214">
        <f t="shared" si="69"/>
        <v>150000</v>
      </c>
      <c r="M264" s="44">
        <f t="shared" si="83"/>
        <v>150000</v>
      </c>
    </row>
    <row r="265" spans="1:13">
      <c r="A265" s="40" t="s">
        <v>202</v>
      </c>
      <c r="B265" s="5" t="s">
        <v>99</v>
      </c>
      <c r="C265" s="5" t="s">
        <v>149</v>
      </c>
      <c r="D265" s="5" t="s">
        <v>302</v>
      </c>
      <c r="E265" s="5" t="s">
        <v>316</v>
      </c>
      <c r="F265" s="5" t="s">
        <v>203</v>
      </c>
      <c r="G265" s="5"/>
      <c r="H265" s="5" t="s">
        <v>1</v>
      </c>
      <c r="I265" s="38" t="s">
        <v>1</v>
      </c>
      <c r="J265" s="39">
        <f t="shared" si="83"/>
        <v>150000</v>
      </c>
      <c r="K265" s="39"/>
      <c r="L265" s="35">
        <f t="shared" si="69"/>
        <v>150000</v>
      </c>
      <c r="M265" s="39">
        <f t="shared" si="83"/>
        <v>150000</v>
      </c>
    </row>
    <row r="266" spans="1:13" ht="63.75" hidden="1">
      <c r="A266" s="6" t="s">
        <v>307</v>
      </c>
      <c r="B266" s="5" t="s">
        <v>99</v>
      </c>
      <c r="C266" s="5" t="s">
        <v>149</v>
      </c>
      <c r="D266" s="5" t="s">
        <v>302</v>
      </c>
      <c r="E266" s="5" t="s">
        <v>316</v>
      </c>
      <c r="F266" s="5" t="s">
        <v>308</v>
      </c>
      <c r="G266" s="5"/>
      <c r="H266" s="5" t="s">
        <v>1</v>
      </c>
      <c r="I266" s="38" t="s">
        <v>1</v>
      </c>
      <c r="J266" s="39">
        <f t="shared" si="83"/>
        <v>150000</v>
      </c>
      <c r="K266" s="39"/>
      <c r="L266" s="35">
        <f t="shared" si="69"/>
        <v>150000</v>
      </c>
      <c r="M266" s="39">
        <f t="shared" si="83"/>
        <v>150000</v>
      </c>
    </row>
    <row r="267" spans="1:13" ht="38.25" hidden="1">
      <c r="A267" s="17" t="s">
        <v>309</v>
      </c>
      <c r="B267" s="16" t="s">
        <v>99</v>
      </c>
      <c r="C267" s="16" t="s">
        <v>149</v>
      </c>
      <c r="D267" s="16" t="s">
        <v>302</v>
      </c>
      <c r="E267" s="61" t="s">
        <v>316</v>
      </c>
      <c r="F267" s="16">
        <v>814</v>
      </c>
      <c r="G267" s="16"/>
      <c r="H267" s="16"/>
      <c r="I267" s="19" t="s">
        <v>1</v>
      </c>
      <c r="J267" s="12">
        <f t="shared" si="83"/>
        <v>150000</v>
      </c>
      <c r="K267" s="12"/>
      <c r="L267" s="215">
        <f t="shared" si="69"/>
        <v>150000</v>
      </c>
      <c r="M267" s="12">
        <f t="shared" si="83"/>
        <v>150000</v>
      </c>
    </row>
    <row r="268" spans="1:13" ht="51" hidden="1">
      <c r="A268" s="17" t="s">
        <v>310</v>
      </c>
      <c r="B268" s="16" t="s">
        <v>99</v>
      </c>
      <c r="C268" s="16" t="s">
        <v>149</v>
      </c>
      <c r="D268" s="16" t="s">
        <v>302</v>
      </c>
      <c r="E268" s="61" t="s">
        <v>316</v>
      </c>
      <c r="F268" s="16">
        <v>814</v>
      </c>
      <c r="G268" s="16"/>
      <c r="H268" s="16">
        <v>246</v>
      </c>
      <c r="I268" s="19"/>
      <c r="J268" s="12">
        <v>150000</v>
      </c>
      <c r="K268" s="12"/>
      <c r="L268" s="215">
        <f t="shared" ref="L268:L331" si="84">J268+K268</f>
        <v>150000</v>
      </c>
      <c r="M268" s="12">
        <v>150000</v>
      </c>
    </row>
    <row r="269" spans="1:13">
      <c r="A269" s="40" t="s">
        <v>105</v>
      </c>
      <c r="B269" s="5" t="s">
        <v>99</v>
      </c>
      <c r="C269" s="5" t="s">
        <v>149</v>
      </c>
      <c r="D269" s="5" t="s">
        <v>302</v>
      </c>
      <c r="E269" s="5" t="s">
        <v>106</v>
      </c>
      <c r="F269" s="5" t="s">
        <v>1</v>
      </c>
      <c r="G269" s="5"/>
      <c r="H269" s="5" t="s">
        <v>1</v>
      </c>
      <c r="I269" s="38" t="s">
        <v>1</v>
      </c>
      <c r="J269" s="39">
        <f t="shared" ref="J269:M275" si="85">J270</f>
        <v>1295216</v>
      </c>
      <c r="K269" s="39"/>
      <c r="L269" s="35">
        <f t="shared" si="84"/>
        <v>1295216</v>
      </c>
      <c r="M269" s="39">
        <f t="shared" si="85"/>
        <v>1334072.48</v>
      </c>
    </row>
    <row r="270" spans="1:13">
      <c r="A270" s="40" t="s">
        <v>227</v>
      </c>
      <c r="B270" s="5" t="s">
        <v>99</v>
      </c>
      <c r="C270" s="5" t="s">
        <v>149</v>
      </c>
      <c r="D270" s="5" t="s">
        <v>302</v>
      </c>
      <c r="E270" s="5" t="s">
        <v>228</v>
      </c>
      <c r="F270" s="5" t="s">
        <v>1</v>
      </c>
      <c r="G270" s="5"/>
      <c r="H270" s="5" t="s">
        <v>1</v>
      </c>
      <c r="I270" s="38" t="s">
        <v>1</v>
      </c>
      <c r="J270" s="39">
        <f t="shared" si="85"/>
        <v>1295216</v>
      </c>
      <c r="K270" s="39"/>
      <c r="L270" s="35">
        <f t="shared" si="84"/>
        <v>1295216</v>
      </c>
      <c r="M270" s="39">
        <f t="shared" si="85"/>
        <v>1334072.48</v>
      </c>
    </row>
    <row r="271" spans="1:13" ht="27">
      <c r="A271" s="41" t="s">
        <v>229</v>
      </c>
      <c r="B271" s="42" t="s">
        <v>99</v>
      </c>
      <c r="C271" s="42" t="s">
        <v>149</v>
      </c>
      <c r="D271" s="42" t="s">
        <v>302</v>
      </c>
      <c r="E271" s="42" t="s">
        <v>230</v>
      </c>
      <c r="F271" s="42" t="s">
        <v>1</v>
      </c>
      <c r="G271" s="42"/>
      <c r="H271" s="42" t="s">
        <v>1</v>
      </c>
      <c r="I271" s="43" t="s">
        <v>1</v>
      </c>
      <c r="J271" s="44">
        <f t="shared" si="85"/>
        <v>1295216</v>
      </c>
      <c r="K271" s="44"/>
      <c r="L271" s="214">
        <f t="shared" si="84"/>
        <v>1295216</v>
      </c>
      <c r="M271" s="44">
        <f t="shared" si="85"/>
        <v>1334072.48</v>
      </c>
    </row>
    <row r="272" spans="1:13" ht="25.5">
      <c r="A272" s="40" t="s">
        <v>129</v>
      </c>
      <c r="B272" s="5" t="s">
        <v>99</v>
      </c>
      <c r="C272" s="5" t="s">
        <v>149</v>
      </c>
      <c r="D272" s="5" t="s">
        <v>302</v>
      </c>
      <c r="E272" s="5" t="s">
        <v>230</v>
      </c>
      <c r="F272" s="5" t="s">
        <v>130</v>
      </c>
      <c r="G272" s="5"/>
      <c r="H272" s="5" t="s">
        <v>1</v>
      </c>
      <c r="I272" s="38" t="s">
        <v>1</v>
      </c>
      <c r="J272" s="39">
        <f t="shared" si="85"/>
        <v>1295216</v>
      </c>
      <c r="K272" s="39"/>
      <c r="L272" s="35">
        <f t="shared" si="84"/>
        <v>1295216</v>
      </c>
      <c r="M272" s="39">
        <f t="shared" si="85"/>
        <v>1334072.48</v>
      </c>
    </row>
    <row r="273" spans="1:13" ht="38.25" hidden="1">
      <c r="A273" s="40" t="s">
        <v>131</v>
      </c>
      <c r="B273" s="5" t="s">
        <v>99</v>
      </c>
      <c r="C273" s="5" t="s">
        <v>149</v>
      </c>
      <c r="D273" s="5" t="s">
        <v>302</v>
      </c>
      <c r="E273" s="5" t="s">
        <v>230</v>
      </c>
      <c r="F273" s="5" t="s">
        <v>132</v>
      </c>
      <c r="G273" s="5"/>
      <c r="H273" s="5" t="s">
        <v>1</v>
      </c>
      <c r="I273" s="38" t="s">
        <v>1</v>
      </c>
      <c r="J273" s="39">
        <f t="shared" si="85"/>
        <v>1295216</v>
      </c>
      <c r="K273" s="39"/>
      <c r="L273" s="35">
        <f t="shared" si="84"/>
        <v>1295216</v>
      </c>
      <c r="M273" s="39">
        <f t="shared" si="85"/>
        <v>1334072.48</v>
      </c>
    </row>
    <row r="274" spans="1:13" ht="51" hidden="1">
      <c r="A274" s="6" t="s">
        <v>317</v>
      </c>
      <c r="B274" s="5" t="s">
        <v>99</v>
      </c>
      <c r="C274" s="5" t="s">
        <v>149</v>
      </c>
      <c r="D274" s="5" t="s">
        <v>302</v>
      </c>
      <c r="E274" s="5" t="s">
        <v>230</v>
      </c>
      <c r="F274" s="5">
        <v>245</v>
      </c>
      <c r="G274" s="5"/>
      <c r="H274" s="5" t="s">
        <v>1</v>
      </c>
      <c r="I274" s="38" t="s">
        <v>1</v>
      </c>
      <c r="J274" s="39">
        <f t="shared" si="85"/>
        <v>1295216</v>
      </c>
      <c r="K274" s="39"/>
      <c r="L274" s="35">
        <f t="shared" si="84"/>
        <v>1295216</v>
      </c>
      <c r="M274" s="39">
        <f t="shared" si="85"/>
        <v>1334072.48</v>
      </c>
    </row>
    <row r="275" spans="1:13" hidden="1">
      <c r="A275" s="17" t="s">
        <v>188</v>
      </c>
      <c r="B275" s="16" t="s">
        <v>99</v>
      </c>
      <c r="C275" s="16" t="s">
        <v>149</v>
      </c>
      <c r="D275" s="16" t="s">
        <v>302</v>
      </c>
      <c r="E275" s="16" t="s">
        <v>230</v>
      </c>
      <c r="F275" s="16">
        <v>245</v>
      </c>
      <c r="G275" s="16"/>
      <c r="H275" s="16" t="s">
        <v>135</v>
      </c>
      <c r="I275" s="19" t="s">
        <v>1</v>
      </c>
      <c r="J275" s="12">
        <f t="shared" si="85"/>
        <v>1295216</v>
      </c>
      <c r="K275" s="12"/>
      <c r="L275" s="215">
        <f t="shared" si="84"/>
        <v>1295216</v>
      </c>
      <c r="M275" s="12">
        <f t="shared" si="85"/>
        <v>1334072.48</v>
      </c>
    </row>
    <row r="276" spans="1:13" hidden="1">
      <c r="A276" s="17" t="s">
        <v>282</v>
      </c>
      <c r="B276" s="16" t="s">
        <v>99</v>
      </c>
      <c r="C276" s="16" t="s">
        <v>149</v>
      </c>
      <c r="D276" s="16" t="s">
        <v>302</v>
      </c>
      <c r="E276" s="16" t="s">
        <v>230</v>
      </c>
      <c r="F276" s="16">
        <v>245</v>
      </c>
      <c r="G276" s="16"/>
      <c r="H276" s="16" t="s">
        <v>135</v>
      </c>
      <c r="I276" s="19" t="s">
        <v>196</v>
      </c>
      <c r="J276" s="12">
        <v>1295216</v>
      </c>
      <c r="K276" s="12"/>
      <c r="L276" s="215">
        <f t="shared" si="84"/>
        <v>1295216</v>
      </c>
      <c r="M276" s="12">
        <v>1334072.48</v>
      </c>
    </row>
    <row r="277" spans="1:13" ht="25.5">
      <c r="A277" s="36" t="s">
        <v>319</v>
      </c>
      <c r="B277" s="37" t="s">
        <v>99</v>
      </c>
      <c r="C277" s="5" t="s">
        <v>279</v>
      </c>
      <c r="D277" s="5" t="s">
        <v>1</v>
      </c>
      <c r="E277" s="5" t="s">
        <v>1</v>
      </c>
      <c r="F277" s="5" t="s">
        <v>1</v>
      </c>
      <c r="G277" s="5"/>
      <c r="H277" s="5" t="s">
        <v>1</v>
      </c>
      <c r="I277" s="38" t="s">
        <v>1</v>
      </c>
      <c r="J277" s="39">
        <f>J278+J307</f>
        <v>18572488.969999999</v>
      </c>
      <c r="K277" s="39">
        <f t="shared" ref="K277:L277" si="86">K278+K307</f>
        <v>-1426.28</v>
      </c>
      <c r="L277" s="39">
        <f t="shared" si="86"/>
        <v>18571062.690000001</v>
      </c>
      <c r="M277" s="39">
        <f>M278+M307</f>
        <v>18034315.440000001</v>
      </c>
    </row>
    <row r="278" spans="1:13">
      <c r="A278" s="36" t="s">
        <v>320</v>
      </c>
      <c r="B278" s="37" t="s">
        <v>99</v>
      </c>
      <c r="C278" s="5" t="s">
        <v>279</v>
      </c>
      <c r="D278" s="5" t="s">
        <v>102</v>
      </c>
      <c r="E278" s="5" t="s">
        <v>1</v>
      </c>
      <c r="F278" s="5" t="s">
        <v>1</v>
      </c>
      <c r="G278" s="5"/>
      <c r="H278" s="5" t="s">
        <v>1</v>
      </c>
      <c r="I278" s="38" t="s">
        <v>1</v>
      </c>
      <c r="J278" s="39">
        <f>J279+J292</f>
        <v>5329789.55</v>
      </c>
      <c r="K278" s="39"/>
      <c r="L278" s="35">
        <f t="shared" si="84"/>
        <v>5329789.55</v>
      </c>
      <c r="M278" s="39">
        <f>M279+M292</f>
        <v>4369345.4400000004</v>
      </c>
    </row>
    <row r="279" spans="1:13">
      <c r="A279" s="40" t="s">
        <v>227</v>
      </c>
      <c r="B279" s="5" t="s">
        <v>99</v>
      </c>
      <c r="C279" s="5" t="s">
        <v>279</v>
      </c>
      <c r="D279" s="5" t="s">
        <v>102</v>
      </c>
      <c r="E279" s="5" t="s">
        <v>228</v>
      </c>
      <c r="F279" s="5" t="s">
        <v>1</v>
      </c>
      <c r="G279" s="5"/>
      <c r="H279" s="5" t="s">
        <v>1</v>
      </c>
      <c r="I279" s="38" t="s">
        <v>1</v>
      </c>
      <c r="J279" s="39">
        <f t="shared" ref="J279:M279" si="87">J280+J286</f>
        <v>4786088.37</v>
      </c>
      <c r="K279" s="39"/>
      <c r="L279" s="35">
        <f t="shared" si="84"/>
        <v>4786088.37</v>
      </c>
      <c r="M279" s="39">
        <f t="shared" si="87"/>
        <v>3809671.02</v>
      </c>
    </row>
    <row r="280" spans="1:13" ht="94.5">
      <c r="A280" s="41" t="s">
        <v>321</v>
      </c>
      <c r="B280" s="42" t="s">
        <v>99</v>
      </c>
      <c r="C280" s="42" t="s">
        <v>279</v>
      </c>
      <c r="D280" s="42" t="s">
        <v>102</v>
      </c>
      <c r="E280" s="42" t="s">
        <v>322</v>
      </c>
      <c r="F280" s="42" t="s">
        <v>1</v>
      </c>
      <c r="G280" s="42"/>
      <c r="H280" s="42" t="s">
        <v>1</v>
      </c>
      <c r="I280" s="43" t="s">
        <v>1</v>
      </c>
      <c r="J280" s="44">
        <f t="shared" ref="J280:M284" si="88">J281</f>
        <v>786088.37</v>
      </c>
      <c r="K280" s="44"/>
      <c r="L280" s="214">
        <f t="shared" si="84"/>
        <v>786088.37</v>
      </c>
      <c r="M280" s="44">
        <f t="shared" si="88"/>
        <v>809671.02</v>
      </c>
    </row>
    <row r="281" spans="1:13">
      <c r="A281" s="40" t="s">
        <v>202</v>
      </c>
      <c r="B281" s="5" t="s">
        <v>99</v>
      </c>
      <c r="C281" s="5" t="s">
        <v>279</v>
      </c>
      <c r="D281" s="5" t="s">
        <v>102</v>
      </c>
      <c r="E281" s="5" t="s">
        <v>322</v>
      </c>
      <c r="F281" s="5">
        <v>800</v>
      </c>
      <c r="G281" s="5"/>
      <c r="H281" s="5" t="s">
        <v>1</v>
      </c>
      <c r="I281" s="38" t="s">
        <v>1</v>
      </c>
      <c r="J281" s="39">
        <f t="shared" si="88"/>
        <v>786088.37</v>
      </c>
      <c r="K281" s="39"/>
      <c r="L281" s="35">
        <f t="shared" si="84"/>
        <v>786088.37</v>
      </c>
      <c r="M281" s="39">
        <f t="shared" si="88"/>
        <v>809671.02</v>
      </c>
    </row>
    <row r="282" spans="1:13" hidden="1">
      <c r="A282" s="40" t="s">
        <v>204</v>
      </c>
      <c r="B282" s="5" t="s">
        <v>99</v>
      </c>
      <c r="C282" s="5" t="s">
        <v>279</v>
      </c>
      <c r="D282" s="5" t="s">
        <v>102</v>
      </c>
      <c r="E282" s="5" t="s">
        <v>322</v>
      </c>
      <c r="F282" s="5">
        <v>850</v>
      </c>
      <c r="G282" s="5"/>
      <c r="H282" s="5" t="s">
        <v>1</v>
      </c>
      <c r="I282" s="38" t="s">
        <v>1</v>
      </c>
      <c r="J282" s="39">
        <f t="shared" si="88"/>
        <v>786088.37</v>
      </c>
      <c r="K282" s="39"/>
      <c r="L282" s="35">
        <f t="shared" si="84"/>
        <v>786088.37</v>
      </c>
      <c r="M282" s="39">
        <f t="shared" si="88"/>
        <v>809671.02</v>
      </c>
    </row>
    <row r="283" spans="1:13" hidden="1">
      <c r="A283" s="6" t="s">
        <v>212</v>
      </c>
      <c r="B283" s="5" t="s">
        <v>99</v>
      </c>
      <c r="C283" s="5" t="s">
        <v>279</v>
      </c>
      <c r="D283" s="5" t="s">
        <v>102</v>
      </c>
      <c r="E283" s="5" t="s">
        <v>322</v>
      </c>
      <c r="F283" s="5">
        <v>853</v>
      </c>
      <c r="G283" s="5"/>
      <c r="H283" s="5" t="s">
        <v>1</v>
      </c>
      <c r="I283" s="38" t="s">
        <v>1</v>
      </c>
      <c r="J283" s="39">
        <f t="shared" si="88"/>
        <v>786088.37</v>
      </c>
      <c r="K283" s="39"/>
      <c r="L283" s="35">
        <f t="shared" si="84"/>
        <v>786088.37</v>
      </c>
      <c r="M283" s="39">
        <f t="shared" si="88"/>
        <v>809671.02</v>
      </c>
    </row>
    <row r="284" spans="1:13" hidden="1">
      <c r="A284" s="55" t="s">
        <v>144</v>
      </c>
      <c r="B284" s="16" t="s">
        <v>99</v>
      </c>
      <c r="C284" s="16" t="s">
        <v>279</v>
      </c>
      <c r="D284" s="16" t="s">
        <v>102</v>
      </c>
      <c r="E284" s="61" t="s">
        <v>322</v>
      </c>
      <c r="F284" s="16">
        <v>853</v>
      </c>
      <c r="G284" s="16"/>
      <c r="H284" s="16">
        <v>290</v>
      </c>
      <c r="I284" s="19" t="s">
        <v>1</v>
      </c>
      <c r="J284" s="12">
        <f t="shared" si="88"/>
        <v>786088.37</v>
      </c>
      <c r="K284" s="12"/>
      <c r="L284" s="215">
        <f t="shared" si="84"/>
        <v>786088.37</v>
      </c>
      <c r="M284" s="12">
        <f t="shared" si="88"/>
        <v>809671.02</v>
      </c>
    </row>
    <row r="285" spans="1:13" ht="25.5" hidden="1">
      <c r="A285" s="17" t="s">
        <v>214</v>
      </c>
      <c r="B285" s="16" t="s">
        <v>99</v>
      </c>
      <c r="C285" s="16" t="s">
        <v>279</v>
      </c>
      <c r="D285" s="16" t="s">
        <v>102</v>
      </c>
      <c r="E285" s="61" t="s">
        <v>322</v>
      </c>
      <c r="F285" s="16">
        <v>853</v>
      </c>
      <c r="G285" s="16"/>
      <c r="H285" s="16">
        <v>297</v>
      </c>
      <c r="I285" s="19" t="s">
        <v>185</v>
      </c>
      <c r="J285" s="12">
        <v>786088.37</v>
      </c>
      <c r="K285" s="12"/>
      <c r="L285" s="215">
        <f t="shared" si="84"/>
        <v>786088.37</v>
      </c>
      <c r="M285" s="12">
        <v>809671.02</v>
      </c>
    </row>
    <row r="286" spans="1:13" ht="81">
      <c r="A286" s="41" t="s">
        <v>323</v>
      </c>
      <c r="B286" s="42" t="s">
        <v>99</v>
      </c>
      <c r="C286" s="42" t="s">
        <v>279</v>
      </c>
      <c r="D286" s="42" t="s">
        <v>102</v>
      </c>
      <c r="E286" s="42" t="s">
        <v>324</v>
      </c>
      <c r="F286" s="42" t="s">
        <v>1</v>
      </c>
      <c r="G286" s="42"/>
      <c r="H286" s="42" t="s">
        <v>1</v>
      </c>
      <c r="I286" s="43" t="s">
        <v>1</v>
      </c>
      <c r="J286" s="44">
        <f t="shared" ref="J286:M287" si="89">J287</f>
        <v>4000000</v>
      </c>
      <c r="K286" s="44"/>
      <c r="L286" s="214">
        <f t="shared" si="84"/>
        <v>4000000</v>
      </c>
      <c r="M286" s="44">
        <f t="shared" si="89"/>
        <v>3000000</v>
      </c>
    </row>
    <row r="287" spans="1:13" ht="25.5">
      <c r="A287" s="40" t="s">
        <v>129</v>
      </c>
      <c r="B287" s="5" t="s">
        <v>99</v>
      </c>
      <c r="C287" s="5" t="s">
        <v>279</v>
      </c>
      <c r="D287" s="5" t="s">
        <v>102</v>
      </c>
      <c r="E287" s="5" t="s">
        <v>324</v>
      </c>
      <c r="F287" s="5" t="s">
        <v>130</v>
      </c>
      <c r="G287" s="5"/>
      <c r="H287" s="5" t="s">
        <v>1</v>
      </c>
      <c r="I287" s="38" t="s">
        <v>1</v>
      </c>
      <c r="J287" s="39">
        <f t="shared" si="89"/>
        <v>4000000</v>
      </c>
      <c r="K287" s="39"/>
      <c r="L287" s="35">
        <f t="shared" si="84"/>
        <v>4000000</v>
      </c>
      <c r="M287" s="39">
        <f t="shared" si="89"/>
        <v>3000000</v>
      </c>
    </row>
    <row r="288" spans="1:13" ht="38.25" hidden="1">
      <c r="A288" s="40" t="s">
        <v>131</v>
      </c>
      <c r="B288" s="5" t="s">
        <v>99</v>
      </c>
      <c r="C288" s="5" t="s">
        <v>279</v>
      </c>
      <c r="D288" s="5" t="s">
        <v>102</v>
      </c>
      <c r="E288" s="5" t="s">
        <v>324</v>
      </c>
      <c r="F288" s="5" t="s">
        <v>132</v>
      </c>
      <c r="G288" s="5"/>
      <c r="H288" s="5" t="s">
        <v>1</v>
      </c>
      <c r="I288" s="38" t="s">
        <v>1</v>
      </c>
      <c r="J288" s="39">
        <f>J289</f>
        <v>4000000</v>
      </c>
      <c r="K288" s="39"/>
      <c r="L288" s="35">
        <f t="shared" si="84"/>
        <v>4000000</v>
      </c>
      <c r="M288" s="39">
        <f>M289</f>
        <v>3000000</v>
      </c>
    </row>
    <row r="289" spans="1:15" ht="38.25" hidden="1">
      <c r="A289" s="6" t="s">
        <v>231</v>
      </c>
      <c r="B289" s="5" t="s">
        <v>99</v>
      </c>
      <c r="C289" s="5" t="s">
        <v>279</v>
      </c>
      <c r="D289" s="5" t="s">
        <v>102</v>
      </c>
      <c r="E289" s="5" t="s">
        <v>324</v>
      </c>
      <c r="F289" s="5">
        <v>243</v>
      </c>
      <c r="G289" s="5"/>
      <c r="H289" s="5"/>
      <c r="I289" s="38"/>
      <c r="J289" s="39">
        <f t="shared" ref="J289:M290" si="90">J290</f>
        <v>4000000</v>
      </c>
      <c r="K289" s="39"/>
      <c r="L289" s="35">
        <f t="shared" si="84"/>
        <v>4000000</v>
      </c>
      <c r="M289" s="39">
        <f t="shared" si="90"/>
        <v>3000000</v>
      </c>
    </row>
    <row r="290" spans="1:15" hidden="1">
      <c r="A290" s="17" t="s">
        <v>233</v>
      </c>
      <c r="B290" s="61" t="s">
        <v>99</v>
      </c>
      <c r="C290" s="61" t="s">
        <v>279</v>
      </c>
      <c r="D290" s="61" t="s">
        <v>102</v>
      </c>
      <c r="E290" s="61" t="s">
        <v>324</v>
      </c>
      <c r="F290" s="61">
        <v>243</v>
      </c>
      <c r="G290" s="61"/>
      <c r="H290" s="61">
        <v>225</v>
      </c>
      <c r="I290" s="56"/>
      <c r="J290" s="57">
        <f t="shared" si="90"/>
        <v>4000000</v>
      </c>
      <c r="K290" s="57"/>
      <c r="L290" s="215">
        <f t="shared" si="84"/>
        <v>4000000</v>
      </c>
      <c r="M290" s="57">
        <f t="shared" si="90"/>
        <v>3000000</v>
      </c>
    </row>
    <row r="291" spans="1:15" ht="25.5" hidden="1">
      <c r="A291" s="17" t="s">
        <v>166</v>
      </c>
      <c r="B291" s="16" t="s">
        <v>99</v>
      </c>
      <c r="C291" s="16" t="s">
        <v>279</v>
      </c>
      <c r="D291" s="16" t="s">
        <v>102</v>
      </c>
      <c r="E291" s="61" t="s">
        <v>324</v>
      </c>
      <c r="F291" s="16">
        <v>243</v>
      </c>
      <c r="G291" s="16"/>
      <c r="H291" s="16" t="s">
        <v>165</v>
      </c>
      <c r="I291" s="19" t="s">
        <v>185</v>
      </c>
      <c r="J291" s="57">
        <v>4000000</v>
      </c>
      <c r="K291" s="57"/>
      <c r="L291" s="215">
        <f t="shared" si="84"/>
        <v>4000000</v>
      </c>
      <c r="M291" s="57">
        <v>3000000</v>
      </c>
    </row>
    <row r="292" spans="1:15">
      <c r="A292" s="40" t="s">
        <v>105</v>
      </c>
      <c r="B292" s="5" t="s">
        <v>99</v>
      </c>
      <c r="C292" s="5" t="s">
        <v>279</v>
      </c>
      <c r="D292" s="5" t="s">
        <v>102</v>
      </c>
      <c r="E292" s="5" t="s">
        <v>106</v>
      </c>
      <c r="F292" s="5" t="s">
        <v>1</v>
      </c>
      <c r="G292" s="5"/>
      <c r="H292" s="5" t="s">
        <v>1</v>
      </c>
      <c r="I292" s="38" t="s">
        <v>1</v>
      </c>
      <c r="J292" s="39">
        <f t="shared" ref="J292:M292" si="91">J293</f>
        <v>543701.17999999993</v>
      </c>
      <c r="K292" s="39"/>
      <c r="L292" s="35">
        <f t="shared" si="84"/>
        <v>543701.17999999993</v>
      </c>
      <c r="M292" s="39">
        <f t="shared" si="91"/>
        <v>559674.42000000004</v>
      </c>
      <c r="O292" s="114"/>
    </row>
    <row r="293" spans="1:15">
      <c r="A293" s="40" t="s">
        <v>227</v>
      </c>
      <c r="B293" s="5" t="s">
        <v>99</v>
      </c>
      <c r="C293" s="5" t="s">
        <v>279</v>
      </c>
      <c r="D293" s="5" t="s">
        <v>102</v>
      </c>
      <c r="E293" s="5" t="s">
        <v>228</v>
      </c>
      <c r="F293" s="5" t="s">
        <v>1</v>
      </c>
      <c r="G293" s="5"/>
      <c r="H293" s="5" t="s">
        <v>1</v>
      </c>
      <c r="I293" s="38" t="s">
        <v>1</v>
      </c>
      <c r="J293" s="39">
        <f>J294</f>
        <v>543701.17999999993</v>
      </c>
      <c r="K293" s="39"/>
      <c r="L293" s="35">
        <f t="shared" si="84"/>
        <v>543701.17999999993</v>
      </c>
      <c r="M293" s="39">
        <f>M294</f>
        <v>559674.42000000004</v>
      </c>
      <c r="O293" s="114"/>
    </row>
    <row r="294" spans="1:15" ht="27">
      <c r="A294" s="41" t="s">
        <v>229</v>
      </c>
      <c r="B294" s="42" t="s">
        <v>99</v>
      </c>
      <c r="C294" s="42" t="s">
        <v>279</v>
      </c>
      <c r="D294" s="42" t="s">
        <v>102</v>
      </c>
      <c r="E294" s="42" t="s">
        <v>230</v>
      </c>
      <c r="F294" s="42" t="s">
        <v>1</v>
      </c>
      <c r="G294" s="42"/>
      <c r="H294" s="42" t="s">
        <v>1</v>
      </c>
      <c r="I294" s="43" t="s">
        <v>1</v>
      </c>
      <c r="J294" s="44">
        <f t="shared" ref="J294:M295" si="92">J295</f>
        <v>543701.17999999993</v>
      </c>
      <c r="K294" s="44"/>
      <c r="L294" s="35">
        <f t="shared" si="84"/>
        <v>543701.17999999993</v>
      </c>
      <c r="M294" s="44">
        <f t="shared" si="92"/>
        <v>559674.42000000004</v>
      </c>
    </row>
    <row r="295" spans="1:15" ht="25.5">
      <c r="A295" s="40" t="s">
        <v>129</v>
      </c>
      <c r="B295" s="5" t="s">
        <v>99</v>
      </c>
      <c r="C295" s="5" t="s">
        <v>279</v>
      </c>
      <c r="D295" s="5" t="s">
        <v>102</v>
      </c>
      <c r="E295" s="5" t="s">
        <v>230</v>
      </c>
      <c r="F295" s="5" t="s">
        <v>130</v>
      </c>
      <c r="G295" s="5"/>
      <c r="H295" s="5" t="s">
        <v>1</v>
      </c>
      <c r="I295" s="38" t="s">
        <v>1</v>
      </c>
      <c r="J295" s="39">
        <f t="shared" si="92"/>
        <v>543701.17999999993</v>
      </c>
      <c r="K295" s="39"/>
      <c r="L295" s="35">
        <f t="shared" si="84"/>
        <v>543701.17999999993</v>
      </c>
      <c r="M295" s="39">
        <f t="shared" si="92"/>
        <v>559674.42000000004</v>
      </c>
    </row>
    <row r="296" spans="1:15" ht="38.25" hidden="1">
      <c r="A296" s="40" t="s">
        <v>131</v>
      </c>
      <c r="B296" s="5" t="s">
        <v>99</v>
      </c>
      <c r="C296" s="5" t="s">
        <v>279</v>
      </c>
      <c r="D296" s="5" t="s">
        <v>102</v>
      </c>
      <c r="E296" s="5" t="s">
        <v>230</v>
      </c>
      <c r="F296" s="5" t="s">
        <v>132</v>
      </c>
      <c r="G296" s="5"/>
      <c r="H296" s="5" t="s">
        <v>1</v>
      </c>
      <c r="I296" s="38" t="s">
        <v>1</v>
      </c>
      <c r="J296" s="39">
        <f>J297</f>
        <v>543701.17999999993</v>
      </c>
      <c r="K296" s="39"/>
      <c r="L296" s="35">
        <f t="shared" si="84"/>
        <v>543701.17999999993</v>
      </c>
      <c r="M296" s="39">
        <f>M297</f>
        <v>559674.42000000004</v>
      </c>
    </row>
    <row r="297" spans="1:15" ht="38.25" hidden="1">
      <c r="A297" s="6" t="s">
        <v>133</v>
      </c>
      <c r="B297" s="5" t="s">
        <v>99</v>
      </c>
      <c r="C297" s="5" t="s">
        <v>279</v>
      </c>
      <c r="D297" s="5" t="s">
        <v>102</v>
      </c>
      <c r="E297" s="5" t="s">
        <v>230</v>
      </c>
      <c r="F297" s="5" t="s">
        <v>134</v>
      </c>
      <c r="G297" s="5"/>
      <c r="H297" s="5" t="s">
        <v>1</v>
      </c>
      <c r="I297" s="38" t="s">
        <v>1</v>
      </c>
      <c r="J297" s="39">
        <f>J298+J302+J304</f>
        <v>543701.17999999993</v>
      </c>
      <c r="K297" s="39"/>
      <c r="L297" s="35">
        <f t="shared" si="84"/>
        <v>543701.17999999993</v>
      </c>
      <c r="M297" s="39">
        <f>M298+M302+M304</f>
        <v>559674.42000000004</v>
      </c>
    </row>
    <row r="298" spans="1:15" hidden="1">
      <c r="A298" s="17" t="s">
        <v>175</v>
      </c>
      <c r="B298" s="16" t="s">
        <v>99</v>
      </c>
      <c r="C298" s="16" t="s">
        <v>279</v>
      </c>
      <c r="D298" s="16" t="s">
        <v>102</v>
      </c>
      <c r="E298" s="16" t="s">
        <v>230</v>
      </c>
      <c r="F298" s="16" t="s">
        <v>134</v>
      </c>
      <c r="G298" s="16"/>
      <c r="H298" s="16">
        <v>223</v>
      </c>
      <c r="I298" s="19"/>
      <c r="J298" s="12">
        <f>J299+J300+J301</f>
        <v>239949</v>
      </c>
      <c r="K298" s="12"/>
      <c r="L298" s="215">
        <f t="shared" si="84"/>
        <v>239949</v>
      </c>
      <c r="M298" s="12">
        <f>M299+M300+M301</f>
        <v>248587.16</v>
      </c>
    </row>
    <row r="299" spans="1:15" ht="25.5" hidden="1">
      <c r="A299" s="17" t="s">
        <v>170</v>
      </c>
      <c r="B299" s="16" t="s">
        <v>99</v>
      </c>
      <c r="C299" s="16" t="s">
        <v>279</v>
      </c>
      <c r="D299" s="16" t="s">
        <v>102</v>
      </c>
      <c r="E299" s="16" t="s">
        <v>230</v>
      </c>
      <c r="F299" s="16" t="s">
        <v>134</v>
      </c>
      <c r="G299" s="16"/>
      <c r="H299" s="16">
        <v>223</v>
      </c>
      <c r="I299" s="19">
        <v>11072</v>
      </c>
      <c r="J299" s="12">
        <v>232279.04000000001</v>
      </c>
      <c r="K299" s="12"/>
      <c r="L299" s="215">
        <f t="shared" si="84"/>
        <v>232279.04000000001</v>
      </c>
      <c r="M299" s="12">
        <v>240641.08</v>
      </c>
    </row>
    <row r="300" spans="1:15" s="60" customFormat="1" hidden="1">
      <c r="A300" s="17" t="s">
        <v>179</v>
      </c>
      <c r="B300" s="16" t="s">
        <v>99</v>
      </c>
      <c r="C300" s="16" t="s">
        <v>279</v>
      </c>
      <c r="D300" s="16" t="s">
        <v>102</v>
      </c>
      <c r="E300" s="16" t="s">
        <v>230</v>
      </c>
      <c r="F300" s="16" t="s">
        <v>134</v>
      </c>
      <c r="G300" s="16"/>
      <c r="H300" s="16">
        <v>223</v>
      </c>
      <c r="I300" s="19">
        <v>1109</v>
      </c>
      <c r="J300" s="12">
        <v>6574.46</v>
      </c>
      <c r="K300" s="12"/>
      <c r="L300" s="215">
        <f t="shared" si="84"/>
        <v>6574.46</v>
      </c>
      <c r="M300" s="12">
        <v>6811.14</v>
      </c>
    </row>
    <row r="301" spans="1:15" s="60" customFormat="1" ht="25.5" hidden="1">
      <c r="A301" s="17" t="s">
        <v>181</v>
      </c>
      <c r="B301" s="16" t="s">
        <v>99</v>
      </c>
      <c r="C301" s="16" t="s">
        <v>279</v>
      </c>
      <c r="D301" s="16" t="s">
        <v>102</v>
      </c>
      <c r="E301" s="16" t="s">
        <v>230</v>
      </c>
      <c r="F301" s="16" t="s">
        <v>134</v>
      </c>
      <c r="G301" s="16"/>
      <c r="H301" s="16">
        <v>223</v>
      </c>
      <c r="I301" s="19">
        <v>1110</v>
      </c>
      <c r="J301" s="12">
        <v>1095.5</v>
      </c>
      <c r="K301" s="12"/>
      <c r="L301" s="215">
        <f t="shared" si="84"/>
        <v>1095.5</v>
      </c>
      <c r="M301" s="12">
        <v>1134.94</v>
      </c>
    </row>
    <row r="302" spans="1:15" hidden="1">
      <c r="A302" s="17" t="s">
        <v>164</v>
      </c>
      <c r="B302" s="16" t="s">
        <v>99</v>
      </c>
      <c r="C302" s="16" t="s">
        <v>279</v>
      </c>
      <c r="D302" s="16" t="s">
        <v>102</v>
      </c>
      <c r="E302" s="16" t="s">
        <v>230</v>
      </c>
      <c r="F302" s="16" t="s">
        <v>134</v>
      </c>
      <c r="G302" s="16"/>
      <c r="H302" s="16">
        <v>225</v>
      </c>
      <c r="I302" s="19"/>
      <c r="J302" s="12">
        <f t="shared" ref="J302:M302" si="93">J303</f>
        <v>203752.18</v>
      </c>
      <c r="K302" s="12"/>
      <c r="L302" s="215">
        <f t="shared" si="84"/>
        <v>203752.18</v>
      </c>
      <c r="M302" s="12">
        <f t="shared" si="93"/>
        <v>211087.26</v>
      </c>
    </row>
    <row r="303" spans="1:15" hidden="1">
      <c r="A303" s="17" t="s">
        <v>239</v>
      </c>
      <c r="B303" s="16" t="s">
        <v>99</v>
      </c>
      <c r="C303" s="16" t="s">
        <v>279</v>
      </c>
      <c r="D303" s="16" t="s">
        <v>102</v>
      </c>
      <c r="E303" s="16" t="s">
        <v>230</v>
      </c>
      <c r="F303" s="16" t="s">
        <v>134</v>
      </c>
      <c r="G303" s="16"/>
      <c r="H303" s="16">
        <v>225</v>
      </c>
      <c r="I303" s="19">
        <v>1129</v>
      </c>
      <c r="J303" s="13">
        <v>203752.18</v>
      </c>
      <c r="K303" s="13"/>
      <c r="L303" s="215">
        <f t="shared" si="84"/>
        <v>203752.18</v>
      </c>
      <c r="M303" s="13">
        <v>211087.26</v>
      </c>
    </row>
    <row r="304" spans="1:15" s="93" customFormat="1" hidden="1">
      <c r="A304" s="17" t="s">
        <v>325</v>
      </c>
      <c r="B304" s="16" t="s">
        <v>99</v>
      </c>
      <c r="C304" s="16" t="s">
        <v>279</v>
      </c>
      <c r="D304" s="16" t="s">
        <v>102</v>
      </c>
      <c r="E304" s="16" t="s">
        <v>230</v>
      </c>
      <c r="F304" s="16" t="s">
        <v>134</v>
      </c>
      <c r="G304" s="16"/>
      <c r="H304" s="16" t="s">
        <v>199</v>
      </c>
      <c r="I304" s="19" t="s">
        <v>1</v>
      </c>
      <c r="J304" s="12">
        <f t="shared" ref="J304:M304" si="94">J305+J306</f>
        <v>100000</v>
      </c>
      <c r="K304" s="12"/>
      <c r="L304" s="215">
        <f t="shared" si="84"/>
        <v>100000</v>
      </c>
      <c r="M304" s="12">
        <f t="shared" si="94"/>
        <v>100000</v>
      </c>
    </row>
    <row r="305" spans="1:13" s="93" customFormat="1" hidden="1">
      <c r="A305" s="17" t="s">
        <v>326</v>
      </c>
      <c r="B305" s="16" t="s">
        <v>99</v>
      </c>
      <c r="C305" s="16" t="s">
        <v>279</v>
      </c>
      <c r="D305" s="16" t="s">
        <v>102</v>
      </c>
      <c r="E305" s="16" t="s">
        <v>230</v>
      </c>
      <c r="F305" s="16" t="s">
        <v>134</v>
      </c>
      <c r="G305" s="16"/>
      <c r="H305" s="16">
        <v>344</v>
      </c>
      <c r="I305" s="19" t="s">
        <v>327</v>
      </c>
      <c r="J305" s="13">
        <v>30000</v>
      </c>
      <c r="K305" s="13"/>
      <c r="L305" s="215">
        <f t="shared" si="84"/>
        <v>30000</v>
      </c>
      <c r="M305" s="13">
        <v>30000</v>
      </c>
    </row>
    <row r="306" spans="1:13" s="93" customFormat="1" ht="25.5" hidden="1">
      <c r="A306" s="17" t="s">
        <v>173</v>
      </c>
      <c r="B306" s="16" t="s">
        <v>99</v>
      </c>
      <c r="C306" s="16" t="s">
        <v>279</v>
      </c>
      <c r="D306" s="16" t="s">
        <v>102</v>
      </c>
      <c r="E306" s="16" t="s">
        <v>230</v>
      </c>
      <c r="F306" s="16" t="s">
        <v>134</v>
      </c>
      <c r="G306" s="16"/>
      <c r="H306" s="16">
        <v>346</v>
      </c>
      <c r="I306" s="19" t="s">
        <v>174</v>
      </c>
      <c r="J306" s="13">
        <v>70000</v>
      </c>
      <c r="K306" s="13"/>
      <c r="L306" s="215">
        <f t="shared" si="84"/>
        <v>70000</v>
      </c>
      <c r="M306" s="13">
        <v>70000</v>
      </c>
    </row>
    <row r="307" spans="1:13">
      <c r="A307" s="36" t="s">
        <v>334</v>
      </c>
      <c r="B307" s="37" t="s">
        <v>99</v>
      </c>
      <c r="C307" s="5" t="s">
        <v>279</v>
      </c>
      <c r="D307" s="5" t="s">
        <v>123</v>
      </c>
      <c r="E307" s="5" t="s">
        <v>1</v>
      </c>
      <c r="F307" s="5" t="s">
        <v>1</v>
      </c>
      <c r="G307" s="5"/>
      <c r="H307" s="5" t="s">
        <v>1</v>
      </c>
      <c r="I307" s="38" t="s">
        <v>1</v>
      </c>
      <c r="J307" s="39">
        <f t="shared" ref="J307:M307" si="95">J308</f>
        <v>13242699.42</v>
      </c>
      <c r="K307" s="39">
        <f t="shared" si="95"/>
        <v>-1426.28</v>
      </c>
      <c r="L307" s="39">
        <f t="shared" si="95"/>
        <v>13241273.140000001</v>
      </c>
      <c r="M307" s="39">
        <f t="shared" si="95"/>
        <v>13664970</v>
      </c>
    </row>
    <row r="308" spans="1:13" ht="38.25">
      <c r="A308" s="36" t="s">
        <v>335</v>
      </c>
      <c r="B308" s="5" t="s">
        <v>99</v>
      </c>
      <c r="C308" s="5" t="s">
        <v>279</v>
      </c>
      <c r="D308" s="5" t="s">
        <v>123</v>
      </c>
      <c r="E308" s="5" t="s">
        <v>336</v>
      </c>
      <c r="F308" s="5" t="s">
        <v>1</v>
      </c>
      <c r="G308" s="5"/>
      <c r="H308" s="5" t="s">
        <v>1</v>
      </c>
      <c r="I308" s="38" t="s">
        <v>1</v>
      </c>
      <c r="J308" s="39">
        <f>J309+J316</f>
        <v>13242699.42</v>
      </c>
      <c r="K308" s="39">
        <f t="shared" ref="K308:L308" si="96">K309+K316</f>
        <v>-1426.28</v>
      </c>
      <c r="L308" s="39">
        <f t="shared" si="96"/>
        <v>13241273.140000001</v>
      </c>
      <c r="M308" s="39">
        <f>M309+M316</f>
        <v>13664970</v>
      </c>
    </row>
    <row r="309" spans="1:13">
      <c r="A309" s="40" t="s">
        <v>337</v>
      </c>
      <c r="B309" s="5" t="s">
        <v>99</v>
      </c>
      <c r="C309" s="5" t="s">
        <v>279</v>
      </c>
      <c r="D309" s="5" t="s">
        <v>123</v>
      </c>
      <c r="E309" s="5" t="s">
        <v>338</v>
      </c>
      <c r="F309" s="5" t="s">
        <v>1</v>
      </c>
      <c r="G309" s="5"/>
      <c r="H309" s="5" t="s">
        <v>1</v>
      </c>
      <c r="I309" s="38" t="s">
        <v>1</v>
      </c>
      <c r="J309" s="39">
        <f t="shared" ref="J309:M314" si="97">J310</f>
        <v>2500000</v>
      </c>
      <c r="K309" s="39">
        <f t="shared" si="97"/>
        <v>0</v>
      </c>
      <c r="L309" s="39">
        <f t="shared" si="97"/>
        <v>2500000</v>
      </c>
      <c r="M309" s="39">
        <f t="shared" si="97"/>
        <v>2600000</v>
      </c>
    </row>
    <row r="310" spans="1:13" ht="54">
      <c r="A310" s="41" t="s">
        <v>339</v>
      </c>
      <c r="B310" s="42" t="s">
        <v>99</v>
      </c>
      <c r="C310" s="42" t="s">
        <v>279</v>
      </c>
      <c r="D310" s="42" t="s">
        <v>123</v>
      </c>
      <c r="E310" s="42" t="s">
        <v>340</v>
      </c>
      <c r="F310" s="42" t="s">
        <v>1</v>
      </c>
      <c r="G310" s="42"/>
      <c r="H310" s="42" t="s">
        <v>1</v>
      </c>
      <c r="I310" s="43" t="s">
        <v>1</v>
      </c>
      <c r="J310" s="44">
        <f t="shared" si="97"/>
        <v>2500000</v>
      </c>
      <c r="K310" s="44"/>
      <c r="L310" s="214">
        <f t="shared" si="84"/>
        <v>2500000</v>
      </c>
      <c r="M310" s="44">
        <f t="shared" si="97"/>
        <v>2600000</v>
      </c>
    </row>
    <row r="311" spans="1:13" ht="25.5">
      <c r="A311" s="40" t="s">
        <v>129</v>
      </c>
      <c r="B311" s="5" t="s">
        <v>99</v>
      </c>
      <c r="C311" s="5" t="s">
        <v>279</v>
      </c>
      <c r="D311" s="5" t="s">
        <v>123</v>
      </c>
      <c r="E311" s="5" t="s">
        <v>340</v>
      </c>
      <c r="F311" s="5" t="s">
        <v>130</v>
      </c>
      <c r="G311" s="5"/>
      <c r="H311" s="5" t="s">
        <v>1</v>
      </c>
      <c r="I311" s="38" t="s">
        <v>1</v>
      </c>
      <c r="J311" s="39">
        <f t="shared" si="97"/>
        <v>2500000</v>
      </c>
      <c r="K311" s="39"/>
      <c r="L311" s="35">
        <f t="shared" si="84"/>
        <v>2500000</v>
      </c>
      <c r="M311" s="39">
        <f t="shared" si="97"/>
        <v>2600000</v>
      </c>
    </row>
    <row r="312" spans="1:13" ht="38.25" hidden="1">
      <c r="A312" s="40" t="s">
        <v>131</v>
      </c>
      <c r="B312" s="5" t="s">
        <v>99</v>
      </c>
      <c r="C312" s="5" t="s">
        <v>279</v>
      </c>
      <c r="D312" s="5" t="s">
        <v>123</v>
      </c>
      <c r="E312" s="5" t="s">
        <v>340</v>
      </c>
      <c r="F312" s="5" t="s">
        <v>132</v>
      </c>
      <c r="G312" s="5"/>
      <c r="H312" s="5" t="s">
        <v>1</v>
      </c>
      <c r="I312" s="38" t="s">
        <v>1</v>
      </c>
      <c r="J312" s="39">
        <f t="shared" si="97"/>
        <v>2500000</v>
      </c>
      <c r="K312" s="39"/>
      <c r="L312" s="35">
        <f t="shared" si="84"/>
        <v>2500000</v>
      </c>
      <c r="M312" s="39">
        <f t="shared" si="97"/>
        <v>2600000</v>
      </c>
    </row>
    <row r="313" spans="1:13" ht="38.25" hidden="1">
      <c r="A313" s="6" t="s">
        <v>133</v>
      </c>
      <c r="B313" s="5" t="s">
        <v>99</v>
      </c>
      <c r="C313" s="5" t="s">
        <v>279</v>
      </c>
      <c r="D313" s="5" t="s">
        <v>123</v>
      </c>
      <c r="E313" s="5" t="s">
        <v>340</v>
      </c>
      <c r="F313" s="5" t="s">
        <v>134</v>
      </c>
      <c r="G313" s="5"/>
      <c r="H313" s="5" t="s">
        <v>1</v>
      </c>
      <c r="I313" s="38" t="s">
        <v>1</v>
      </c>
      <c r="J313" s="39">
        <f t="shared" si="97"/>
        <v>2500000</v>
      </c>
      <c r="K313" s="39"/>
      <c r="L313" s="35">
        <f t="shared" si="84"/>
        <v>2500000</v>
      </c>
      <c r="M313" s="39">
        <f t="shared" si="97"/>
        <v>2600000</v>
      </c>
    </row>
    <row r="314" spans="1:13" hidden="1">
      <c r="A314" s="17" t="s">
        <v>128</v>
      </c>
      <c r="B314" s="16" t="s">
        <v>99</v>
      </c>
      <c r="C314" s="16" t="s">
        <v>279</v>
      </c>
      <c r="D314" s="16" t="s">
        <v>123</v>
      </c>
      <c r="E314" s="61" t="s">
        <v>340</v>
      </c>
      <c r="F314" s="16" t="s">
        <v>134</v>
      </c>
      <c r="G314" s="16"/>
      <c r="H314" s="16">
        <v>226</v>
      </c>
      <c r="I314" s="19" t="s">
        <v>1</v>
      </c>
      <c r="J314" s="12">
        <f t="shared" si="97"/>
        <v>2500000</v>
      </c>
      <c r="K314" s="12"/>
      <c r="L314" s="215">
        <f t="shared" si="84"/>
        <v>2500000</v>
      </c>
      <c r="M314" s="12">
        <f t="shared" si="97"/>
        <v>2600000</v>
      </c>
    </row>
    <row r="315" spans="1:13" hidden="1">
      <c r="A315" s="17" t="s">
        <v>195</v>
      </c>
      <c r="B315" s="16" t="s">
        <v>99</v>
      </c>
      <c r="C315" s="16" t="s">
        <v>279</v>
      </c>
      <c r="D315" s="16" t="s">
        <v>123</v>
      </c>
      <c r="E315" s="61" t="s">
        <v>340</v>
      </c>
      <c r="F315" s="16" t="s">
        <v>134</v>
      </c>
      <c r="G315" s="16"/>
      <c r="H315" s="16">
        <v>226</v>
      </c>
      <c r="I315" s="19">
        <v>1140</v>
      </c>
      <c r="J315" s="12">
        <v>2500000</v>
      </c>
      <c r="K315" s="12"/>
      <c r="L315" s="215">
        <f t="shared" si="84"/>
        <v>2500000</v>
      </c>
      <c r="M315" s="12">
        <v>2600000</v>
      </c>
    </row>
    <row r="316" spans="1:13" ht="25.5">
      <c r="A316" s="40" t="s">
        <v>342</v>
      </c>
      <c r="B316" s="5" t="s">
        <v>99</v>
      </c>
      <c r="C316" s="5" t="s">
        <v>279</v>
      </c>
      <c r="D316" s="5" t="s">
        <v>123</v>
      </c>
      <c r="E316" s="5" t="s">
        <v>343</v>
      </c>
      <c r="F316" s="5" t="s">
        <v>1</v>
      </c>
      <c r="G316" s="5"/>
      <c r="H316" s="5" t="s">
        <v>1</v>
      </c>
      <c r="I316" s="38" t="s">
        <v>1</v>
      </c>
      <c r="J316" s="39">
        <f>J317+J325+J331+J341+J347+J353</f>
        <v>10742699.42</v>
      </c>
      <c r="K316" s="39">
        <f t="shared" ref="K316:L316" si="98">K317+K325+K331+K341+K347+K353</f>
        <v>-1426.28</v>
      </c>
      <c r="L316" s="39">
        <f t="shared" si="98"/>
        <v>10741273.140000001</v>
      </c>
      <c r="M316" s="39">
        <f>M317+M325+M331+M341+M347+M353</f>
        <v>11064970</v>
      </c>
    </row>
    <row r="317" spans="1:13" ht="27">
      <c r="A317" s="41" t="s">
        <v>344</v>
      </c>
      <c r="B317" s="42" t="s">
        <v>99</v>
      </c>
      <c r="C317" s="42" t="s">
        <v>279</v>
      </c>
      <c r="D317" s="42" t="s">
        <v>123</v>
      </c>
      <c r="E317" s="42" t="s">
        <v>345</v>
      </c>
      <c r="F317" s="42" t="s">
        <v>1</v>
      </c>
      <c r="G317" s="42"/>
      <c r="H317" s="42" t="s">
        <v>1</v>
      </c>
      <c r="I317" s="43" t="s">
        <v>1</v>
      </c>
      <c r="J317" s="44">
        <f t="shared" ref="J317:M319" si="99">J318</f>
        <v>4178659.42</v>
      </c>
      <c r="K317" s="44">
        <f t="shared" si="99"/>
        <v>-1426.28</v>
      </c>
      <c r="L317" s="44">
        <f t="shared" si="99"/>
        <v>4177233.14</v>
      </c>
      <c r="M317" s="44">
        <f t="shared" si="99"/>
        <v>4303000</v>
      </c>
    </row>
    <row r="318" spans="1:13" ht="25.5">
      <c r="A318" s="40" t="s">
        <v>129</v>
      </c>
      <c r="B318" s="5" t="s">
        <v>99</v>
      </c>
      <c r="C318" s="5" t="s">
        <v>279</v>
      </c>
      <c r="D318" s="5" t="s">
        <v>123</v>
      </c>
      <c r="E318" s="5" t="s">
        <v>345</v>
      </c>
      <c r="F318" s="5" t="s">
        <v>130</v>
      </c>
      <c r="G318" s="5"/>
      <c r="H318" s="5" t="s">
        <v>1</v>
      </c>
      <c r="I318" s="38" t="s">
        <v>1</v>
      </c>
      <c r="J318" s="39">
        <f t="shared" si="99"/>
        <v>4178659.42</v>
      </c>
      <c r="K318" s="39">
        <f t="shared" si="99"/>
        <v>-1426.28</v>
      </c>
      <c r="L318" s="39">
        <f t="shared" si="99"/>
        <v>4177233.14</v>
      </c>
      <c r="M318" s="39">
        <f t="shared" si="99"/>
        <v>4303000</v>
      </c>
    </row>
    <row r="319" spans="1:13" ht="38.25" hidden="1">
      <c r="A319" s="40" t="s">
        <v>131</v>
      </c>
      <c r="B319" s="5" t="s">
        <v>99</v>
      </c>
      <c r="C319" s="5" t="s">
        <v>279</v>
      </c>
      <c r="D319" s="5" t="s">
        <v>123</v>
      </c>
      <c r="E319" s="5" t="s">
        <v>345</v>
      </c>
      <c r="F319" s="5" t="s">
        <v>132</v>
      </c>
      <c r="G319" s="5"/>
      <c r="H319" s="5" t="s">
        <v>1</v>
      </c>
      <c r="I319" s="38" t="s">
        <v>1</v>
      </c>
      <c r="J319" s="39">
        <f t="shared" si="99"/>
        <v>4178659.42</v>
      </c>
      <c r="K319" s="39">
        <f t="shared" si="99"/>
        <v>-1426.28</v>
      </c>
      <c r="L319" s="39">
        <f t="shared" si="99"/>
        <v>4177233.14</v>
      </c>
      <c r="M319" s="39">
        <f t="shared" si="99"/>
        <v>4303000</v>
      </c>
    </row>
    <row r="320" spans="1:13" ht="38.25" hidden="1">
      <c r="A320" s="6" t="s">
        <v>133</v>
      </c>
      <c r="B320" s="5" t="s">
        <v>99</v>
      </c>
      <c r="C320" s="5" t="s">
        <v>279</v>
      </c>
      <c r="D320" s="5" t="s">
        <v>123</v>
      </c>
      <c r="E320" s="5" t="s">
        <v>345</v>
      </c>
      <c r="F320" s="5" t="s">
        <v>134</v>
      </c>
      <c r="G320" s="5"/>
      <c r="H320" s="5" t="s">
        <v>1</v>
      </c>
      <c r="I320" s="38" t="s">
        <v>1</v>
      </c>
      <c r="J320" s="39">
        <f>J321+J323</f>
        <v>4178659.42</v>
      </c>
      <c r="K320" s="39">
        <f t="shared" ref="K320:L320" si="100">K321+K323</f>
        <v>-1426.28</v>
      </c>
      <c r="L320" s="39">
        <f t="shared" si="100"/>
        <v>4177233.14</v>
      </c>
      <c r="M320" s="39">
        <f>M321+M323</f>
        <v>4303000</v>
      </c>
    </row>
    <row r="321" spans="1:13" hidden="1">
      <c r="A321" s="17" t="s">
        <v>175</v>
      </c>
      <c r="B321" s="16" t="s">
        <v>99</v>
      </c>
      <c r="C321" s="16" t="s">
        <v>279</v>
      </c>
      <c r="D321" s="16" t="s">
        <v>123</v>
      </c>
      <c r="E321" s="61" t="s">
        <v>345</v>
      </c>
      <c r="F321" s="16" t="s">
        <v>134</v>
      </c>
      <c r="G321" s="16"/>
      <c r="H321" s="16" t="s">
        <v>176</v>
      </c>
      <c r="I321" s="19" t="s">
        <v>1</v>
      </c>
      <c r="J321" s="12">
        <f t="shared" ref="J321:M321" si="101">J322</f>
        <v>1578659.42</v>
      </c>
      <c r="K321" s="12"/>
      <c r="L321" s="215">
        <f t="shared" si="84"/>
        <v>1578659.42</v>
      </c>
      <c r="M321" s="12">
        <f t="shared" si="101"/>
        <v>1625000</v>
      </c>
    </row>
    <row r="322" spans="1:13" hidden="1">
      <c r="A322" s="17" t="s">
        <v>179</v>
      </c>
      <c r="B322" s="16" t="s">
        <v>99</v>
      </c>
      <c r="C322" s="16" t="s">
        <v>279</v>
      </c>
      <c r="D322" s="16" t="s">
        <v>123</v>
      </c>
      <c r="E322" s="61" t="s">
        <v>345</v>
      </c>
      <c r="F322" s="16" t="s">
        <v>134</v>
      </c>
      <c r="G322" s="16"/>
      <c r="H322" s="16" t="s">
        <v>176</v>
      </c>
      <c r="I322" s="19" t="s">
        <v>180</v>
      </c>
      <c r="J322" s="12">
        <v>1578659.42</v>
      </c>
      <c r="K322" s="12"/>
      <c r="L322" s="215">
        <f t="shared" si="84"/>
        <v>1578659.42</v>
      </c>
      <c r="M322" s="12">
        <v>1625000</v>
      </c>
    </row>
    <row r="323" spans="1:13" hidden="1">
      <c r="A323" s="17" t="s">
        <v>233</v>
      </c>
      <c r="B323" s="16" t="s">
        <v>99</v>
      </c>
      <c r="C323" s="16" t="s">
        <v>279</v>
      </c>
      <c r="D323" s="16" t="s">
        <v>123</v>
      </c>
      <c r="E323" s="61" t="s">
        <v>345</v>
      </c>
      <c r="F323" s="16" t="s">
        <v>134</v>
      </c>
      <c r="G323" s="16"/>
      <c r="H323" s="16" t="s">
        <v>165</v>
      </c>
      <c r="I323" s="19" t="s">
        <v>1</v>
      </c>
      <c r="J323" s="12">
        <f t="shared" ref="J323:M323" si="102">J324</f>
        <v>2600000</v>
      </c>
      <c r="K323" s="12">
        <f t="shared" si="102"/>
        <v>-1426.28</v>
      </c>
      <c r="L323" s="12">
        <f t="shared" si="102"/>
        <v>2598573.7200000002</v>
      </c>
      <c r="M323" s="12">
        <f t="shared" si="102"/>
        <v>2678000</v>
      </c>
    </row>
    <row r="324" spans="1:13" hidden="1">
      <c r="A324" s="17" t="s">
        <v>239</v>
      </c>
      <c r="B324" s="16" t="s">
        <v>99</v>
      </c>
      <c r="C324" s="16" t="s">
        <v>279</v>
      </c>
      <c r="D324" s="16" t="s">
        <v>123</v>
      </c>
      <c r="E324" s="61" t="s">
        <v>345</v>
      </c>
      <c r="F324" s="16" t="s">
        <v>134</v>
      </c>
      <c r="G324" s="16"/>
      <c r="H324" s="16" t="s">
        <v>165</v>
      </c>
      <c r="I324" s="19" t="s">
        <v>187</v>
      </c>
      <c r="J324" s="12">
        <v>2600000</v>
      </c>
      <c r="K324" s="12">
        <v>-1426.28</v>
      </c>
      <c r="L324" s="215">
        <f t="shared" si="84"/>
        <v>2598573.7200000002</v>
      </c>
      <c r="M324" s="12">
        <v>2678000</v>
      </c>
    </row>
    <row r="325" spans="1:13">
      <c r="A325" s="41" t="s">
        <v>348</v>
      </c>
      <c r="B325" s="42" t="s">
        <v>99</v>
      </c>
      <c r="C325" s="42" t="s">
        <v>279</v>
      </c>
      <c r="D325" s="42" t="s">
        <v>123</v>
      </c>
      <c r="E325" s="42" t="s">
        <v>349</v>
      </c>
      <c r="F325" s="42" t="s">
        <v>1</v>
      </c>
      <c r="G325" s="42"/>
      <c r="H325" s="42" t="s">
        <v>1</v>
      </c>
      <c r="I325" s="43" t="s">
        <v>1</v>
      </c>
      <c r="J325" s="44">
        <f t="shared" ref="J325:M327" si="103">J326</f>
        <v>30000</v>
      </c>
      <c r="K325" s="44"/>
      <c r="L325" s="214">
        <f t="shared" si="84"/>
        <v>30000</v>
      </c>
      <c r="M325" s="44">
        <f t="shared" si="103"/>
        <v>50000</v>
      </c>
    </row>
    <row r="326" spans="1:13" ht="25.5">
      <c r="A326" s="40" t="s">
        <v>129</v>
      </c>
      <c r="B326" s="5" t="s">
        <v>99</v>
      </c>
      <c r="C326" s="5" t="s">
        <v>279</v>
      </c>
      <c r="D326" s="5" t="s">
        <v>123</v>
      </c>
      <c r="E326" s="5" t="s">
        <v>349</v>
      </c>
      <c r="F326" s="5" t="s">
        <v>130</v>
      </c>
      <c r="G326" s="5"/>
      <c r="H326" s="5" t="s">
        <v>1</v>
      </c>
      <c r="I326" s="38" t="s">
        <v>1</v>
      </c>
      <c r="J326" s="39">
        <f t="shared" si="103"/>
        <v>30000</v>
      </c>
      <c r="K326" s="39"/>
      <c r="L326" s="35">
        <f t="shared" si="84"/>
        <v>30000</v>
      </c>
      <c r="M326" s="39">
        <f t="shared" si="103"/>
        <v>50000</v>
      </c>
    </row>
    <row r="327" spans="1:13" ht="38.25" hidden="1">
      <c r="A327" s="40" t="s">
        <v>131</v>
      </c>
      <c r="B327" s="5" t="s">
        <v>99</v>
      </c>
      <c r="C327" s="5" t="s">
        <v>279</v>
      </c>
      <c r="D327" s="5" t="s">
        <v>123</v>
      </c>
      <c r="E327" s="5" t="s">
        <v>349</v>
      </c>
      <c r="F327" s="5" t="s">
        <v>132</v>
      </c>
      <c r="G327" s="5"/>
      <c r="H327" s="5" t="s">
        <v>1</v>
      </c>
      <c r="I327" s="38" t="s">
        <v>1</v>
      </c>
      <c r="J327" s="39">
        <f t="shared" si="103"/>
        <v>30000</v>
      </c>
      <c r="K327" s="39"/>
      <c r="L327" s="35">
        <f t="shared" si="84"/>
        <v>30000</v>
      </c>
      <c r="M327" s="39">
        <f t="shared" si="103"/>
        <v>50000</v>
      </c>
    </row>
    <row r="328" spans="1:13" ht="38.25" hidden="1">
      <c r="A328" s="6" t="s">
        <v>133</v>
      </c>
      <c r="B328" s="5" t="s">
        <v>99</v>
      </c>
      <c r="C328" s="5" t="s">
        <v>279</v>
      </c>
      <c r="D328" s="5" t="s">
        <v>123</v>
      </c>
      <c r="E328" s="5" t="s">
        <v>349</v>
      </c>
      <c r="F328" s="5" t="s">
        <v>134</v>
      </c>
      <c r="G328" s="5"/>
      <c r="H328" s="5" t="s">
        <v>1</v>
      </c>
      <c r="I328" s="38" t="s">
        <v>1</v>
      </c>
      <c r="J328" s="39">
        <f>J329</f>
        <v>30000</v>
      </c>
      <c r="K328" s="39"/>
      <c r="L328" s="35">
        <f t="shared" si="84"/>
        <v>30000</v>
      </c>
      <c r="M328" s="39">
        <f>M329</f>
        <v>50000</v>
      </c>
    </row>
    <row r="329" spans="1:13" hidden="1">
      <c r="A329" s="17" t="s">
        <v>325</v>
      </c>
      <c r="B329" s="16" t="s">
        <v>99</v>
      </c>
      <c r="C329" s="16" t="s">
        <v>279</v>
      </c>
      <c r="D329" s="16" t="s">
        <v>123</v>
      </c>
      <c r="E329" s="61" t="s">
        <v>349</v>
      </c>
      <c r="F329" s="16" t="s">
        <v>134</v>
      </c>
      <c r="G329" s="16"/>
      <c r="H329" s="16" t="s">
        <v>199</v>
      </c>
      <c r="I329" s="19" t="s">
        <v>1</v>
      </c>
      <c r="J329" s="12">
        <f t="shared" ref="J329:M329" si="104">J330</f>
        <v>30000</v>
      </c>
      <c r="K329" s="12"/>
      <c r="L329" s="215">
        <f t="shared" si="84"/>
        <v>30000</v>
      </c>
      <c r="M329" s="12">
        <f t="shared" si="104"/>
        <v>50000</v>
      </c>
    </row>
    <row r="330" spans="1:13" hidden="1">
      <c r="A330" s="17" t="s">
        <v>351</v>
      </c>
      <c r="B330" s="16" t="s">
        <v>99</v>
      </c>
      <c r="C330" s="16" t="s">
        <v>279</v>
      </c>
      <c r="D330" s="16" t="s">
        <v>123</v>
      </c>
      <c r="E330" s="61" t="s">
        <v>349</v>
      </c>
      <c r="F330" s="16" t="s">
        <v>134</v>
      </c>
      <c r="G330" s="16"/>
      <c r="H330" s="16">
        <v>346</v>
      </c>
      <c r="I330" s="19" t="s">
        <v>174</v>
      </c>
      <c r="J330" s="12">
        <v>30000</v>
      </c>
      <c r="K330" s="12"/>
      <c r="L330" s="215">
        <f t="shared" si="84"/>
        <v>30000</v>
      </c>
      <c r="M330" s="12">
        <v>50000</v>
      </c>
    </row>
    <row r="331" spans="1:13" ht="27">
      <c r="A331" s="41" t="s">
        <v>352</v>
      </c>
      <c r="B331" s="42" t="s">
        <v>99</v>
      </c>
      <c r="C331" s="42" t="s">
        <v>279</v>
      </c>
      <c r="D331" s="42" t="s">
        <v>123</v>
      </c>
      <c r="E331" s="42" t="s">
        <v>353</v>
      </c>
      <c r="F331" s="42" t="s">
        <v>1</v>
      </c>
      <c r="G331" s="42"/>
      <c r="H331" s="42" t="s">
        <v>1</v>
      </c>
      <c r="I331" s="43" t="s">
        <v>1</v>
      </c>
      <c r="J331" s="44">
        <f t="shared" ref="J331:M333" si="105">J332</f>
        <v>592600</v>
      </c>
      <c r="K331" s="44"/>
      <c r="L331" s="214">
        <f t="shared" si="84"/>
        <v>592600</v>
      </c>
      <c r="M331" s="44">
        <f t="shared" si="105"/>
        <v>610370</v>
      </c>
    </row>
    <row r="332" spans="1:13" ht="25.5">
      <c r="A332" s="40" t="s">
        <v>129</v>
      </c>
      <c r="B332" s="5" t="s">
        <v>99</v>
      </c>
      <c r="C332" s="5" t="s">
        <v>279</v>
      </c>
      <c r="D332" s="5" t="s">
        <v>123</v>
      </c>
      <c r="E332" s="5" t="s">
        <v>353</v>
      </c>
      <c r="F332" s="5" t="s">
        <v>130</v>
      </c>
      <c r="G332" s="5"/>
      <c r="H332" s="5" t="s">
        <v>1</v>
      </c>
      <c r="I332" s="38" t="s">
        <v>1</v>
      </c>
      <c r="J332" s="39">
        <f t="shared" si="105"/>
        <v>592600</v>
      </c>
      <c r="K332" s="39"/>
      <c r="L332" s="35">
        <f t="shared" ref="L332:L395" si="106">J332+K332</f>
        <v>592600</v>
      </c>
      <c r="M332" s="39">
        <f t="shared" si="105"/>
        <v>610370</v>
      </c>
    </row>
    <row r="333" spans="1:13" ht="38.25" hidden="1">
      <c r="A333" s="40" t="s">
        <v>131</v>
      </c>
      <c r="B333" s="5" t="s">
        <v>99</v>
      </c>
      <c r="C333" s="5" t="s">
        <v>279</v>
      </c>
      <c r="D333" s="5" t="s">
        <v>123</v>
      </c>
      <c r="E333" s="5" t="s">
        <v>353</v>
      </c>
      <c r="F333" s="5" t="s">
        <v>132</v>
      </c>
      <c r="G333" s="5"/>
      <c r="H333" s="5" t="s">
        <v>1</v>
      </c>
      <c r="I333" s="38" t="s">
        <v>1</v>
      </c>
      <c r="J333" s="39">
        <f t="shared" si="105"/>
        <v>592600</v>
      </c>
      <c r="K333" s="39"/>
      <c r="L333" s="35">
        <f t="shared" si="106"/>
        <v>592600</v>
      </c>
      <c r="M333" s="39">
        <f t="shared" si="105"/>
        <v>610370</v>
      </c>
    </row>
    <row r="334" spans="1:13" ht="38.25" hidden="1">
      <c r="A334" s="6" t="s">
        <v>133</v>
      </c>
      <c r="B334" s="5" t="s">
        <v>99</v>
      </c>
      <c r="C334" s="5" t="s">
        <v>279</v>
      </c>
      <c r="D334" s="5" t="s">
        <v>123</v>
      </c>
      <c r="E334" s="5" t="s">
        <v>353</v>
      </c>
      <c r="F334" s="5" t="s">
        <v>134</v>
      </c>
      <c r="G334" s="5"/>
      <c r="H334" s="5" t="s">
        <v>1</v>
      </c>
      <c r="I334" s="38" t="s">
        <v>1</v>
      </c>
      <c r="J334" s="39">
        <f>J335+J337+J339</f>
        <v>592600</v>
      </c>
      <c r="K334" s="39"/>
      <c r="L334" s="35">
        <f t="shared" si="106"/>
        <v>592600</v>
      </c>
      <c r="M334" s="39">
        <f>M335+M337+M339</f>
        <v>610370</v>
      </c>
    </row>
    <row r="335" spans="1:13" hidden="1">
      <c r="A335" s="17" t="s">
        <v>235</v>
      </c>
      <c r="B335" s="16" t="s">
        <v>99</v>
      </c>
      <c r="C335" s="16" t="s">
        <v>279</v>
      </c>
      <c r="D335" s="16" t="s">
        <v>123</v>
      </c>
      <c r="E335" s="61" t="s">
        <v>353</v>
      </c>
      <c r="F335" s="16" t="s">
        <v>134</v>
      </c>
      <c r="G335" s="16"/>
      <c r="H335" s="16" t="s">
        <v>354</v>
      </c>
      <c r="I335" s="19" t="s">
        <v>1</v>
      </c>
      <c r="J335" s="12">
        <f t="shared" ref="J335:M335" si="107">J336</f>
        <v>35200</v>
      </c>
      <c r="K335" s="12"/>
      <c r="L335" s="215">
        <f t="shared" si="106"/>
        <v>35200</v>
      </c>
      <c r="M335" s="12">
        <f t="shared" si="107"/>
        <v>36260</v>
      </c>
    </row>
    <row r="336" spans="1:13" ht="25.5" hidden="1">
      <c r="A336" s="17" t="s">
        <v>236</v>
      </c>
      <c r="B336" s="16" t="s">
        <v>99</v>
      </c>
      <c r="C336" s="16" t="s">
        <v>279</v>
      </c>
      <c r="D336" s="16" t="s">
        <v>123</v>
      </c>
      <c r="E336" s="61" t="s">
        <v>353</v>
      </c>
      <c r="F336" s="16" t="s">
        <v>134</v>
      </c>
      <c r="G336" s="16"/>
      <c r="H336" s="16" t="s">
        <v>354</v>
      </c>
      <c r="I336" s="19" t="s">
        <v>355</v>
      </c>
      <c r="J336" s="12">
        <v>35200</v>
      </c>
      <c r="K336" s="12"/>
      <c r="L336" s="215">
        <f t="shared" si="106"/>
        <v>35200</v>
      </c>
      <c r="M336" s="12">
        <v>36260</v>
      </c>
    </row>
    <row r="337" spans="1:13" hidden="1">
      <c r="A337" s="17" t="s">
        <v>233</v>
      </c>
      <c r="B337" s="16" t="s">
        <v>99</v>
      </c>
      <c r="C337" s="16" t="s">
        <v>279</v>
      </c>
      <c r="D337" s="16" t="s">
        <v>123</v>
      </c>
      <c r="E337" s="61" t="s">
        <v>353</v>
      </c>
      <c r="F337" s="16" t="s">
        <v>134</v>
      </c>
      <c r="G337" s="16"/>
      <c r="H337" s="16" t="s">
        <v>165</v>
      </c>
      <c r="I337" s="19" t="s">
        <v>1</v>
      </c>
      <c r="J337" s="12">
        <f t="shared" ref="J337:M337" si="108">J338</f>
        <v>493800</v>
      </c>
      <c r="K337" s="12"/>
      <c r="L337" s="215">
        <f t="shared" si="106"/>
        <v>493800</v>
      </c>
      <c r="M337" s="12">
        <f t="shared" si="108"/>
        <v>508610</v>
      </c>
    </row>
    <row r="338" spans="1:13" ht="25.5" hidden="1">
      <c r="A338" s="17" t="s">
        <v>297</v>
      </c>
      <c r="B338" s="16" t="s">
        <v>99</v>
      </c>
      <c r="C338" s="16" t="s">
        <v>279</v>
      </c>
      <c r="D338" s="16" t="s">
        <v>123</v>
      </c>
      <c r="E338" s="61" t="s">
        <v>353</v>
      </c>
      <c r="F338" s="16" t="s">
        <v>134</v>
      </c>
      <c r="G338" s="16"/>
      <c r="H338" s="16" t="s">
        <v>165</v>
      </c>
      <c r="I338" s="19" t="s">
        <v>356</v>
      </c>
      <c r="J338" s="12">
        <v>493800</v>
      </c>
      <c r="K338" s="12"/>
      <c r="L338" s="215">
        <f t="shared" si="106"/>
        <v>493800</v>
      </c>
      <c r="M338" s="12">
        <v>508610</v>
      </c>
    </row>
    <row r="339" spans="1:13" hidden="1">
      <c r="A339" s="17" t="s">
        <v>188</v>
      </c>
      <c r="B339" s="16" t="s">
        <v>99</v>
      </c>
      <c r="C339" s="16" t="s">
        <v>279</v>
      </c>
      <c r="D339" s="16" t="s">
        <v>123</v>
      </c>
      <c r="E339" s="61" t="s">
        <v>353</v>
      </c>
      <c r="F339" s="16" t="s">
        <v>134</v>
      </c>
      <c r="G339" s="16"/>
      <c r="H339" s="16" t="s">
        <v>135</v>
      </c>
      <c r="I339" s="19" t="s">
        <v>1</v>
      </c>
      <c r="J339" s="12">
        <f t="shared" ref="J339:M339" si="109">J340</f>
        <v>63600</v>
      </c>
      <c r="K339" s="12"/>
      <c r="L339" s="215">
        <f t="shared" si="106"/>
        <v>63600</v>
      </c>
      <c r="M339" s="12">
        <f t="shared" si="109"/>
        <v>65500</v>
      </c>
    </row>
    <row r="340" spans="1:13" hidden="1">
      <c r="A340" s="17" t="s">
        <v>195</v>
      </c>
      <c r="B340" s="16" t="s">
        <v>99</v>
      </c>
      <c r="C340" s="16" t="s">
        <v>279</v>
      </c>
      <c r="D340" s="16" t="s">
        <v>123</v>
      </c>
      <c r="E340" s="61" t="s">
        <v>353</v>
      </c>
      <c r="F340" s="16" t="s">
        <v>134</v>
      </c>
      <c r="G340" s="16"/>
      <c r="H340" s="16" t="s">
        <v>135</v>
      </c>
      <c r="I340" s="19" t="s">
        <v>196</v>
      </c>
      <c r="J340" s="12">
        <v>63600</v>
      </c>
      <c r="K340" s="12"/>
      <c r="L340" s="215">
        <f t="shared" si="106"/>
        <v>63600</v>
      </c>
      <c r="M340" s="12">
        <v>65500</v>
      </c>
    </row>
    <row r="341" spans="1:13">
      <c r="A341" s="41" t="s">
        <v>357</v>
      </c>
      <c r="B341" s="42" t="s">
        <v>99</v>
      </c>
      <c r="C341" s="42" t="s">
        <v>279</v>
      </c>
      <c r="D341" s="42" t="s">
        <v>123</v>
      </c>
      <c r="E341" s="42" t="s">
        <v>358</v>
      </c>
      <c r="F341" s="42" t="s">
        <v>1</v>
      </c>
      <c r="G341" s="42"/>
      <c r="H341" s="42" t="s">
        <v>1</v>
      </c>
      <c r="I341" s="43" t="s">
        <v>1</v>
      </c>
      <c r="J341" s="44">
        <f t="shared" ref="J341:M345" si="110">J342</f>
        <v>5193670</v>
      </c>
      <c r="K341" s="44"/>
      <c r="L341" s="214">
        <f t="shared" si="106"/>
        <v>5193670</v>
      </c>
      <c r="M341" s="44">
        <f t="shared" si="110"/>
        <v>5349070</v>
      </c>
    </row>
    <row r="342" spans="1:13" ht="25.5">
      <c r="A342" s="40" t="s">
        <v>129</v>
      </c>
      <c r="B342" s="5" t="s">
        <v>99</v>
      </c>
      <c r="C342" s="5" t="s">
        <v>279</v>
      </c>
      <c r="D342" s="5" t="s">
        <v>123</v>
      </c>
      <c r="E342" s="5" t="s">
        <v>358</v>
      </c>
      <c r="F342" s="5" t="s">
        <v>130</v>
      </c>
      <c r="G342" s="5"/>
      <c r="H342" s="5" t="s">
        <v>1</v>
      </c>
      <c r="I342" s="38" t="s">
        <v>1</v>
      </c>
      <c r="J342" s="39">
        <f t="shared" si="110"/>
        <v>5193670</v>
      </c>
      <c r="K342" s="39"/>
      <c r="L342" s="35">
        <f t="shared" si="106"/>
        <v>5193670</v>
      </c>
      <c r="M342" s="39">
        <f t="shared" si="110"/>
        <v>5349070</v>
      </c>
    </row>
    <row r="343" spans="1:13" ht="38.25" hidden="1">
      <c r="A343" s="40" t="s">
        <v>131</v>
      </c>
      <c r="B343" s="5" t="s">
        <v>99</v>
      </c>
      <c r="C343" s="5" t="s">
        <v>279</v>
      </c>
      <c r="D343" s="5" t="s">
        <v>123</v>
      </c>
      <c r="E343" s="5" t="s">
        <v>358</v>
      </c>
      <c r="F343" s="5" t="s">
        <v>132</v>
      </c>
      <c r="G343" s="5"/>
      <c r="H343" s="5" t="s">
        <v>1</v>
      </c>
      <c r="I343" s="38" t="s">
        <v>1</v>
      </c>
      <c r="J343" s="39">
        <f t="shared" si="110"/>
        <v>5193670</v>
      </c>
      <c r="K343" s="39"/>
      <c r="L343" s="35">
        <f t="shared" si="106"/>
        <v>5193670</v>
      </c>
      <c r="M343" s="39">
        <f t="shared" si="110"/>
        <v>5349070</v>
      </c>
    </row>
    <row r="344" spans="1:13" ht="38.25" hidden="1">
      <c r="A344" s="6" t="s">
        <v>133</v>
      </c>
      <c r="B344" s="5" t="s">
        <v>99</v>
      </c>
      <c r="C344" s="5" t="s">
        <v>279</v>
      </c>
      <c r="D344" s="5" t="s">
        <v>123</v>
      </c>
      <c r="E344" s="5" t="s">
        <v>358</v>
      </c>
      <c r="F344" s="5" t="s">
        <v>134</v>
      </c>
      <c r="G344" s="5"/>
      <c r="H344" s="5" t="s">
        <v>1</v>
      </c>
      <c r="I344" s="38" t="s">
        <v>1</v>
      </c>
      <c r="J344" s="39">
        <f>J345</f>
        <v>5193670</v>
      </c>
      <c r="K344" s="39"/>
      <c r="L344" s="35">
        <f t="shared" si="106"/>
        <v>5193670</v>
      </c>
      <c r="M344" s="39">
        <f>M345</f>
        <v>5349070</v>
      </c>
    </row>
    <row r="345" spans="1:13" hidden="1">
      <c r="A345" s="17" t="s">
        <v>233</v>
      </c>
      <c r="B345" s="16" t="s">
        <v>99</v>
      </c>
      <c r="C345" s="16" t="s">
        <v>279</v>
      </c>
      <c r="D345" s="16" t="s">
        <v>123</v>
      </c>
      <c r="E345" s="61" t="s">
        <v>358</v>
      </c>
      <c r="F345" s="16" t="s">
        <v>134</v>
      </c>
      <c r="G345" s="16"/>
      <c r="H345" s="16" t="s">
        <v>165</v>
      </c>
      <c r="I345" s="19" t="s">
        <v>1</v>
      </c>
      <c r="J345" s="12">
        <f t="shared" si="110"/>
        <v>5193670</v>
      </c>
      <c r="K345" s="12"/>
      <c r="L345" s="215">
        <f t="shared" si="106"/>
        <v>5193670</v>
      </c>
      <c r="M345" s="12">
        <f t="shared" si="110"/>
        <v>5349070</v>
      </c>
    </row>
    <row r="346" spans="1:13" ht="25.5" hidden="1">
      <c r="A346" s="17" t="s">
        <v>297</v>
      </c>
      <c r="B346" s="16" t="s">
        <v>99</v>
      </c>
      <c r="C346" s="16" t="s">
        <v>279</v>
      </c>
      <c r="D346" s="16" t="s">
        <v>123</v>
      </c>
      <c r="E346" s="61" t="s">
        <v>358</v>
      </c>
      <c r="F346" s="16" t="s">
        <v>134</v>
      </c>
      <c r="G346" s="16"/>
      <c r="H346" s="16" t="s">
        <v>165</v>
      </c>
      <c r="I346" s="19" t="s">
        <v>356</v>
      </c>
      <c r="J346" s="12">
        <v>5193670</v>
      </c>
      <c r="K346" s="12"/>
      <c r="L346" s="215">
        <f t="shared" si="106"/>
        <v>5193670</v>
      </c>
      <c r="M346" s="12">
        <v>5349070</v>
      </c>
    </row>
    <row r="347" spans="1:13" s="93" customFormat="1" ht="40.5">
      <c r="A347" s="70" t="s">
        <v>359</v>
      </c>
      <c r="B347" s="69" t="s">
        <v>99</v>
      </c>
      <c r="C347" s="69" t="s">
        <v>279</v>
      </c>
      <c r="D347" s="69" t="s">
        <v>123</v>
      </c>
      <c r="E347" s="42" t="s">
        <v>360</v>
      </c>
      <c r="F347" s="69"/>
      <c r="G347" s="69"/>
      <c r="H347" s="69"/>
      <c r="I347" s="76"/>
      <c r="J347" s="77">
        <f t="shared" ref="J347:M351" si="111">J348</f>
        <v>40000</v>
      </c>
      <c r="K347" s="77"/>
      <c r="L347" s="214">
        <f t="shared" si="106"/>
        <v>40000</v>
      </c>
      <c r="M347" s="77">
        <f t="shared" si="111"/>
        <v>50000</v>
      </c>
    </row>
    <row r="348" spans="1:13" ht="25.5">
      <c r="A348" s="40" t="s">
        <v>129</v>
      </c>
      <c r="B348" s="46" t="s">
        <v>99</v>
      </c>
      <c r="C348" s="46" t="s">
        <v>279</v>
      </c>
      <c r="D348" s="46" t="s">
        <v>123</v>
      </c>
      <c r="E348" s="5" t="s">
        <v>360</v>
      </c>
      <c r="F348" s="46">
        <v>200</v>
      </c>
      <c r="G348" s="46"/>
      <c r="H348" s="46"/>
      <c r="I348" s="48"/>
      <c r="J348" s="26">
        <f t="shared" si="111"/>
        <v>40000</v>
      </c>
      <c r="K348" s="26"/>
      <c r="L348" s="35">
        <f t="shared" si="106"/>
        <v>40000</v>
      </c>
      <c r="M348" s="26">
        <f t="shared" si="111"/>
        <v>50000</v>
      </c>
    </row>
    <row r="349" spans="1:13" ht="38.25" hidden="1">
      <c r="A349" s="40" t="s">
        <v>131</v>
      </c>
      <c r="B349" s="46" t="s">
        <v>99</v>
      </c>
      <c r="C349" s="46" t="s">
        <v>279</v>
      </c>
      <c r="D349" s="46" t="s">
        <v>123</v>
      </c>
      <c r="E349" s="5" t="s">
        <v>360</v>
      </c>
      <c r="F349" s="46">
        <v>240</v>
      </c>
      <c r="G349" s="46"/>
      <c r="H349" s="46"/>
      <c r="I349" s="48"/>
      <c r="J349" s="26">
        <f t="shared" si="111"/>
        <v>40000</v>
      </c>
      <c r="K349" s="26"/>
      <c r="L349" s="35">
        <f t="shared" si="106"/>
        <v>40000</v>
      </c>
      <c r="M349" s="26">
        <f t="shared" si="111"/>
        <v>50000</v>
      </c>
    </row>
    <row r="350" spans="1:13" ht="38.25" hidden="1">
      <c r="A350" s="6" t="s">
        <v>133</v>
      </c>
      <c r="B350" s="46" t="s">
        <v>99</v>
      </c>
      <c r="C350" s="46" t="s">
        <v>279</v>
      </c>
      <c r="D350" s="46" t="s">
        <v>123</v>
      </c>
      <c r="E350" s="5" t="s">
        <v>360</v>
      </c>
      <c r="F350" s="46">
        <v>244</v>
      </c>
      <c r="G350" s="46"/>
      <c r="H350" s="46"/>
      <c r="I350" s="48"/>
      <c r="J350" s="26">
        <f t="shared" si="111"/>
        <v>40000</v>
      </c>
      <c r="K350" s="26"/>
      <c r="L350" s="35">
        <f t="shared" si="106"/>
        <v>40000</v>
      </c>
      <c r="M350" s="26">
        <f t="shared" si="111"/>
        <v>50000</v>
      </c>
    </row>
    <row r="351" spans="1:13" hidden="1">
      <c r="A351" s="17" t="s">
        <v>233</v>
      </c>
      <c r="B351" s="16" t="s">
        <v>99</v>
      </c>
      <c r="C351" s="16" t="s">
        <v>279</v>
      </c>
      <c r="D351" s="16" t="s">
        <v>123</v>
      </c>
      <c r="E351" s="61" t="s">
        <v>360</v>
      </c>
      <c r="F351" s="16">
        <v>244</v>
      </c>
      <c r="G351" s="16"/>
      <c r="H351" s="16">
        <v>225</v>
      </c>
      <c r="I351" s="19"/>
      <c r="J351" s="12">
        <f t="shared" si="111"/>
        <v>40000</v>
      </c>
      <c r="K351" s="12"/>
      <c r="L351" s="215">
        <f t="shared" si="106"/>
        <v>40000</v>
      </c>
      <c r="M351" s="12">
        <f t="shared" si="111"/>
        <v>50000</v>
      </c>
    </row>
    <row r="352" spans="1:13" ht="25.5" hidden="1">
      <c r="A352" s="17" t="s">
        <v>297</v>
      </c>
      <c r="B352" s="16" t="s">
        <v>99</v>
      </c>
      <c r="C352" s="16" t="s">
        <v>279</v>
      </c>
      <c r="D352" s="16" t="s">
        <v>123</v>
      </c>
      <c r="E352" s="61" t="s">
        <v>360</v>
      </c>
      <c r="F352" s="16">
        <v>244</v>
      </c>
      <c r="G352" s="16"/>
      <c r="H352" s="16">
        <v>225</v>
      </c>
      <c r="I352" s="19">
        <v>1111</v>
      </c>
      <c r="J352" s="12">
        <v>40000</v>
      </c>
      <c r="K352" s="12"/>
      <c r="L352" s="215">
        <f t="shared" si="106"/>
        <v>40000</v>
      </c>
      <c r="M352" s="12">
        <v>50000</v>
      </c>
    </row>
    <row r="353" spans="1:13">
      <c r="A353" s="41" t="s">
        <v>363</v>
      </c>
      <c r="B353" s="42" t="s">
        <v>99</v>
      </c>
      <c r="C353" s="42" t="s">
        <v>279</v>
      </c>
      <c r="D353" s="42" t="s">
        <v>123</v>
      </c>
      <c r="E353" s="42" t="s">
        <v>364</v>
      </c>
      <c r="F353" s="42" t="s">
        <v>1</v>
      </c>
      <c r="G353" s="42"/>
      <c r="H353" s="42" t="s">
        <v>1</v>
      </c>
      <c r="I353" s="43" t="s">
        <v>1</v>
      </c>
      <c r="J353" s="44">
        <f>J354</f>
        <v>707770</v>
      </c>
      <c r="K353" s="44"/>
      <c r="L353" s="214">
        <f t="shared" si="106"/>
        <v>707770</v>
      </c>
      <c r="M353" s="44">
        <f>M354</f>
        <v>702530</v>
      </c>
    </row>
    <row r="354" spans="1:13" ht="25.5">
      <c r="A354" s="40" t="s">
        <v>129</v>
      </c>
      <c r="B354" s="5" t="s">
        <v>99</v>
      </c>
      <c r="C354" s="5" t="s">
        <v>279</v>
      </c>
      <c r="D354" s="5" t="s">
        <v>123</v>
      </c>
      <c r="E354" s="5" t="s">
        <v>364</v>
      </c>
      <c r="F354" s="5" t="s">
        <v>130</v>
      </c>
      <c r="G354" s="5"/>
      <c r="H354" s="5" t="s">
        <v>1</v>
      </c>
      <c r="I354" s="38" t="s">
        <v>1</v>
      </c>
      <c r="J354" s="39">
        <f t="shared" ref="J354:M355" si="112">J355</f>
        <v>707770</v>
      </c>
      <c r="K354" s="39"/>
      <c r="L354" s="35">
        <f t="shared" si="106"/>
        <v>707770</v>
      </c>
      <c r="M354" s="39">
        <f t="shared" si="112"/>
        <v>702530</v>
      </c>
    </row>
    <row r="355" spans="1:13" ht="38.25" hidden="1">
      <c r="A355" s="40" t="s">
        <v>131</v>
      </c>
      <c r="B355" s="5" t="s">
        <v>99</v>
      </c>
      <c r="C355" s="5" t="s">
        <v>279</v>
      </c>
      <c r="D355" s="5" t="s">
        <v>123</v>
      </c>
      <c r="E355" s="5" t="s">
        <v>364</v>
      </c>
      <c r="F355" s="5" t="s">
        <v>132</v>
      </c>
      <c r="G355" s="5"/>
      <c r="H355" s="5" t="s">
        <v>1</v>
      </c>
      <c r="I355" s="38" t="s">
        <v>1</v>
      </c>
      <c r="J355" s="39">
        <f t="shared" si="112"/>
        <v>707770</v>
      </c>
      <c r="K355" s="39"/>
      <c r="L355" s="35">
        <f t="shared" si="106"/>
        <v>707770</v>
      </c>
      <c r="M355" s="39">
        <f t="shared" si="112"/>
        <v>702530</v>
      </c>
    </row>
    <row r="356" spans="1:13" ht="38.25" hidden="1">
      <c r="A356" s="6" t="s">
        <v>133</v>
      </c>
      <c r="B356" s="5" t="s">
        <v>99</v>
      </c>
      <c r="C356" s="5" t="s">
        <v>279</v>
      </c>
      <c r="D356" s="5" t="s">
        <v>123</v>
      </c>
      <c r="E356" s="5" t="s">
        <v>364</v>
      </c>
      <c r="F356" s="5" t="s">
        <v>134</v>
      </c>
      <c r="G356" s="5"/>
      <c r="H356" s="5" t="s">
        <v>1</v>
      </c>
      <c r="I356" s="38" t="s">
        <v>1</v>
      </c>
      <c r="J356" s="39">
        <f>J357+J359+J361+J363</f>
        <v>707770</v>
      </c>
      <c r="K356" s="39"/>
      <c r="L356" s="35">
        <f t="shared" si="106"/>
        <v>707770</v>
      </c>
      <c r="M356" s="39">
        <f>M357+M359+M361+M363</f>
        <v>702530</v>
      </c>
    </row>
    <row r="357" spans="1:13" hidden="1">
      <c r="A357" s="17" t="s">
        <v>233</v>
      </c>
      <c r="B357" s="16" t="s">
        <v>99</v>
      </c>
      <c r="C357" s="16" t="s">
        <v>279</v>
      </c>
      <c r="D357" s="16" t="s">
        <v>123</v>
      </c>
      <c r="E357" s="16" t="s">
        <v>364</v>
      </c>
      <c r="F357" s="16" t="s">
        <v>134</v>
      </c>
      <c r="G357" s="16"/>
      <c r="H357" s="16" t="s">
        <v>165</v>
      </c>
      <c r="I357" s="19" t="s">
        <v>1</v>
      </c>
      <c r="J357" s="12">
        <f>J358</f>
        <v>0</v>
      </c>
      <c r="K357" s="12"/>
      <c r="L357" s="215">
        <f t="shared" si="106"/>
        <v>0</v>
      </c>
      <c r="M357" s="12">
        <f>M358</f>
        <v>50000</v>
      </c>
    </row>
    <row r="358" spans="1:13" ht="25.5" hidden="1">
      <c r="A358" s="17" t="s">
        <v>234</v>
      </c>
      <c r="B358" s="16" t="s">
        <v>99</v>
      </c>
      <c r="C358" s="16" t="s">
        <v>279</v>
      </c>
      <c r="D358" s="16" t="s">
        <v>123</v>
      </c>
      <c r="E358" s="16" t="s">
        <v>364</v>
      </c>
      <c r="F358" s="16" t="s">
        <v>134</v>
      </c>
      <c r="G358" s="16"/>
      <c r="H358" s="16" t="s">
        <v>165</v>
      </c>
      <c r="I358" s="19" t="s">
        <v>185</v>
      </c>
      <c r="J358" s="12">
        <v>0</v>
      </c>
      <c r="K358" s="12"/>
      <c r="L358" s="215">
        <f t="shared" si="106"/>
        <v>0</v>
      </c>
      <c r="M358" s="12">
        <v>50000</v>
      </c>
    </row>
    <row r="359" spans="1:13" hidden="1">
      <c r="A359" s="17" t="s">
        <v>188</v>
      </c>
      <c r="B359" s="16" t="s">
        <v>99</v>
      </c>
      <c r="C359" s="16" t="s">
        <v>279</v>
      </c>
      <c r="D359" s="16" t="s">
        <v>123</v>
      </c>
      <c r="E359" s="16" t="s">
        <v>364</v>
      </c>
      <c r="F359" s="16" t="s">
        <v>134</v>
      </c>
      <c r="G359" s="16"/>
      <c r="H359" s="16" t="s">
        <v>135</v>
      </c>
      <c r="I359" s="19" t="s">
        <v>1</v>
      </c>
      <c r="J359" s="12">
        <f t="shared" ref="J359:M359" si="113">J360</f>
        <v>422300</v>
      </c>
      <c r="K359" s="12"/>
      <c r="L359" s="215">
        <f t="shared" si="106"/>
        <v>422300</v>
      </c>
      <c r="M359" s="12">
        <f t="shared" si="113"/>
        <v>423000</v>
      </c>
    </row>
    <row r="360" spans="1:13" hidden="1">
      <c r="A360" s="17" t="s">
        <v>282</v>
      </c>
      <c r="B360" s="16" t="s">
        <v>99</v>
      </c>
      <c r="C360" s="16" t="s">
        <v>279</v>
      </c>
      <c r="D360" s="16" t="s">
        <v>123</v>
      </c>
      <c r="E360" s="16" t="s">
        <v>364</v>
      </c>
      <c r="F360" s="16" t="s">
        <v>134</v>
      </c>
      <c r="G360" s="16"/>
      <c r="H360" s="16" t="s">
        <v>135</v>
      </c>
      <c r="I360" s="19" t="s">
        <v>196</v>
      </c>
      <c r="J360" s="12">
        <v>422300</v>
      </c>
      <c r="K360" s="12"/>
      <c r="L360" s="215">
        <f t="shared" si="106"/>
        <v>422300</v>
      </c>
      <c r="M360" s="12">
        <v>423000</v>
      </c>
    </row>
    <row r="361" spans="1:13" hidden="1">
      <c r="A361" s="17" t="s">
        <v>168</v>
      </c>
      <c r="B361" s="16" t="s">
        <v>99</v>
      </c>
      <c r="C361" s="16" t="s">
        <v>279</v>
      </c>
      <c r="D361" s="16" t="s">
        <v>123</v>
      </c>
      <c r="E361" s="16" t="s">
        <v>364</v>
      </c>
      <c r="F361" s="16" t="s">
        <v>134</v>
      </c>
      <c r="G361" s="16"/>
      <c r="H361" s="16" t="s">
        <v>169</v>
      </c>
      <c r="I361" s="19" t="s">
        <v>1</v>
      </c>
      <c r="J361" s="12">
        <f t="shared" ref="J361:M361" si="114">J362</f>
        <v>80000</v>
      </c>
      <c r="K361" s="12"/>
      <c r="L361" s="215">
        <f t="shared" si="106"/>
        <v>80000</v>
      </c>
      <c r="M361" s="12">
        <f t="shared" si="114"/>
        <v>0</v>
      </c>
    </row>
    <row r="362" spans="1:13" ht="25.5" hidden="1">
      <c r="A362" s="17" t="s">
        <v>849</v>
      </c>
      <c r="B362" s="16" t="s">
        <v>99</v>
      </c>
      <c r="C362" s="16" t="s">
        <v>279</v>
      </c>
      <c r="D362" s="16" t="s">
        <v>123</v>
      </c>
      <c r="E362" s="16" t="s">
        <v>364</v>
      </c>
      <c r="F362" s="16" t="s">
        <v>134</v>
      </c>
      <c r="G362" s="16"/>
      <c r="H362" s="16" t="s">
        <v>169</v>
      </c>
      <c r="I362" s="19" t="s">
        <v>171</v>
      </c>
      <c r="J362" s="12">
        <v>80000</v>
      </c>
      <c r="K362" s="12"/>
      <c r="L362" s="215">
        <f t="shared" si="106"/>
        <v>80000</v>
      </c>
      <c r="M362" s="12">
        <v>0</v>
      </c>
    </row>
    <row r="363" spans="1:13" hidden="1">
      <c r="A363" s="17" t="s">
        <v>325</v>
      </c>
      <c r="B363" s="16" t="s">
        <v>99</v>
      </c>
      <c r="C363" s="16" t="s">
        <v>279</v>
      </c>
      <c r="D363" s="16" t="s">
        <v>123</v>
      </c>
      <c r="E363" s="16" t="s">
        <v>364</v>
      </c>
      <c r="F363" s="16" t="s">
        <v>134</v>
      </c>
      <c r="G363" s="16"/>
      <c r="H363" s="16" t="s">
        <v>199</v>
      </c>
      <c r="I363" s="19" t="s">
        <v>1</v>
      </c>
      <c r="J363" s="12">
        <f>J364</f>
        <v>205470</v>
      </c>
      <c r="K363" s="12"/>
      <c r="L363" s="215">
        <f t="shared" si="106"/>
        <v>205470</v>
      </c>
      <c r="M363" s="12">
        <f>M364</f>
        <v>229530</v>
      </c>
    </row>
    <row r="364" spans="1:13" ht="25.5" hidden="1">
      <c r="A364" s="17" t="s">
        <v>365</v>
      </c>
      <c r="B364" s="16" t="s">
        <v>99</v>
      </c>
      <c r="C364" s="16" t="s">
        <v>279</v>
      </c>
      <c r="D364" s="16" t="s">
        <v>123</v>
      </c>
      <c r="E364" s="16" t="s">
        <v>364</v>
      </c>
      <c r="F364" s="16" t="s">
        <v>134</v>
      </c>
      <c r="G364" s="16"/>
      <c r="H364" s="16">
        <v>344</v>
      </c>
      <c r="I364" s="19">
        <v>1112</v>
      </c>
      <c r="J364" s="12">
        <v>205470</v>
      </c>
      <c r="K364" s="12"/>
      <c r="L364" s="215">
        <f t="shared" si="106"/>
        <v>205470</v>
      </c>
      <c r="M364" s="12">
        <v>229530</v>
      </c>
    </row>
    <row r="365" spans="1:13">
      <c r="A365" s="36" t="s">
        <v>366</v>
      </c>
      <c r="B365" s="37" t="s">
        <v>99</v>
      </c>
      <c r="C365" s="5" t="s">
        <v>367</v>
      </c>
      <c r="D365" s="5" t="s">
        <v>1</v>
      </c>
      <c r="E365" s="5" t="s">
        <v>1</v>
      </c>
      <c r="F365" s="5" t="s">
        <v>1</v>
      </c>
      <c r="G365" s="5"/>
      <c r="H365" s="5" t="s">
        <v>1</v>
      </c>
      <c r="I365" s="38" t="s">
        <v>1</v>
      </c>
      <c r="J365" s="39">
        <f t="shared" ref="J365:M367" si="115">J366</f>
        <v>1447610.6600000001</v>
      </c>
      <c r="K365" s="39"/>
      <c r="L365" s="35">
        <f t="shared" si="106"/>
        <v>1447610.6600000001</v>
      </c>
      <c r="M365" s="39">
        <f t="shared" si="115"/>
        <v>1491038.9800000002</v>
      </c>
    </row>
    <row r="366" spans="1:13">
      <c r="A366" s="36" t="s">
        <v>368</v>
      </c>
      <c r="B366" s="37" t="s">
        <v>99</v>
      </c>
      <c r="C366" s="5" t="s">
        <v>367</v>
      </c>
      <c r="D366" s="5" t="s">
        <v>367</v>
      </c>
      <c r="E366" s="5" t="s">
        <v>1</v>
      </c>
      <c r="F366" s="5" t="s">
        <v>1</v>
      </c>
      <c r="G366" s="5"/>
      <c r="H366" s="5" t="s">
        <v>1</v>
      </c>
      <c r="I366" s="38" t="s">
        <v>1</v>
      </c>
      <c r="J366" s="39">
        <f t="shared" si="115"/>
        <v>1447610.6600000001</v>
      </c>
      <c r="K366" s="39"/>
      <c r="L366" s="35">
        <f t="shared" si="106"/>
        <v>1447610.6600000001</v>
      </c>
      <c r="M366" s="39">
        <f t="shared" si="115"/>
        <v>1491038.9800000002</v>
      </c>
    </row>
    <row r="367" spans="1:13" ht="38.25">
      <c r="A367" s="40" t="s">
        <v>369</v>
      </c>
      <c r="B367" s="5" t="s">
        <v>99</v>
      </c>
      <c r="C367" s="5" t="s">
        <v>367</v>
      </c>
      <c r="D367" s="5" t="s">
        <v>367</v>
      </c>
      <c r="E367" s="5" t="s">
        <v>370</v>
      </c>
      <c r="F367" s="5" t="s">
        <v>1</v>
      </c>
      <c r="G367" s="5"/>
      <c r="H367" s="5" t="s">
        <v>1</v>
      </c>
      <c r="I367" s="38" t="s">
        <v>1</v>
      </c>
      <c r="J367" s="39">
        <f t="shared" si="115"/>
        <v>1447610.6600000001</v>
      </c>
      <c r="K367" s="39"/>
      <c r="L367" s="35">
        <f t="shared" si="106"/>
        <v>1447610.6600000001</v>
      </c>
      <c r="M367" s="39">
        <f t="shared" si="115"/>
        <v>1491038.9800000002</v>
      </c>
    </row>
    <row r="368" spans="1:13" ht="25.5">
      <c r="A368" s="40" t="s">
        <v>371</v>
      </c>
      <c r="B368" s="5" t="s">
        <v>99</v>
      </c>
      <c r="C368" s="5" t="s">
        <v>367</v>
      </c>
      <c r="D368" s="5" t="s">
        <v>367</v>
      </c>
      <c r="E368" s="5" t="s">
        <v>372</v>
      </c>
      <c r="F368" s="5" t="s">
        <v>1</v>
      </c>
      <c r="G368" s="5"/>
      <c r="H368" s="5" t="s">
        <v>1</v>
      </c>
      <c r="I368" s="38" t="s">
        <v>1</v>
      </c>
      <c r="J368" s="39">
        <f>J369+J387</f>
        <v>1447610.6600000001</v>
      </c>
      <c r="K368" s="39"/>
      <c r="L368" s="35">
        <f t="shared" si="106"/>
        <v>1447610.6600000001</v>
      </c>
      <c r="M368" s="39">
        <f>M369+M387</f>
        <v>1491038.9800000002</v>
      </c>
    </row>
    <row r="369" spans="1:13" ht="40.5">
      <c r="A369" s="41" t="s">
        <v>373</v>
      </c>
      <c r="B369" s="42" t="s">
        <v>99</v>
      </c>
      <c r="C369" s="42" t="s">
        <v>367</v>
      </c>
      <c r="D369" s="42" t="s">
        <v>367</v>
      </c>
      <c r="E369" s="42" t="s">
        <v>374</v>
      </c>
      <c r="F369" s="42" t="s">
        <v>1</v>
      </c>
      <c r="G369" s="42"/>
      <c r="H369" s="42" t="s">
        <v>1</v>
      </c>
      <c r="I369" s="43" t="s">
        <v>1</v>
      </c>
      <c r="J369" s="44">
        <f>J370+J375+J382</f>
        <v>1139666.6600000001</v>
      </c>
      <c r="K369" s="44"/>
      <c r="L369" s="214">
        <f t="shared" si="106"/>
        <v>1139666.6600000001</v>
      </c>
      <c r="M369" s="44">
        <f>M370+M375+M382</f>
        <v>1173856.6600000001</v>
      </c>
    </row>
    <row r="370" spans="1:13" ht="76.5">
      <c r="A370" s="40" t="s">
        <v>111</v>
      </c>
      <c r="B370" s="5" t="s">
        <v>99</v>
      </c>
      <c r="C370" s="73" t="s">
        <v>367</v>
      </c>
      <c r="D370" s="73" t="s">
        <v>367</v>
      </c>
      <c r="E370" s="5" t="s">
        <v>374</v>
      </c>
      <c r="F370" s="5" t="s">
        <v>112</v>
      </c>
      <c r="G370" s="5"/>
      <c r="H370" s="42"/>
      <c r="I370" s="43"/>
      <c r="J370" s="39">
        <f t="shared" ref="J370:M373" si="116">J371</f>
        <v>208000</v>
      </c>
      <c r="K370" s="44"/>
      <c r="L370" s="35">
        <f t="shared" si="106"/>
        <v>208000</v>
      </c>
      <c r="M370" s="44">
        <f t="shared" si="116"/>
        <v>214240</v>
      </c>
    </row>
    <row r="371" spans="1:13" ht="25.5" hidden="1">
      <c r="A371" s="40" t="s">
        <v>113</v>
      </c>
      <c r="B371" s="5" t="s">
        <v>99</v>
      </c>
      <c r="C371" s="73" t="s">
        <v>367</v>
      </c>
      <c r="D371" s="73" t="s">
        <v>367</v>
      </c>
      <c r="E371" s="96" t="s">
        <v>374</v>
      </c>
      <c r="F371" s="5" t="s">
        <v>114</v>
      </c>
      <c r="G371" s="5"/>
      <c r="H371" s="42"/>
      <c r="I371" s="43"/>
      <c r="J371" s="39">
        <f t="shared" si="116"/>
        <v>208000</v>
      </c>
      <c r="K371" s="44"/>
      <c r="L371" s="35">
        <f t="shared" si="106"/>
        <v>208000</v>
      </c>
      <c r="M371" s="44">
        <f t="shared" si="116"/>
        <v>214240</v>
      </c>
    </row>
    <row r="372" spans="1:13" ht="63.75" hidden="1">
      <c r="A372" s="6" t="s">
        <v>126</v>
      </c>
      <c r="B372" s="5" t="s">
        <v>99</v>
      </c>
      <c r="C372" s="73" t="s">
        <v>367</v>
      </c>
      <c r="D372" s="73" t="s">
        <v>367</v>
      </c>
      <c r="E372" s="5" t="s">
        <v>374</v>
      </c>
      <c r="F372" s="5" t="s">
        <v>127</v>
      </c>
      <c r="G372" s="5"/>
      <c r="H372" s="42"/>
      <c r="I372" s="43"/>
      <c r="J372" s="39">
        <f t="shared" si="116"/>
        <v>208000</v>
      </c>
      <c r="K372" s="44"/>
      <c r="L372" s="35">
        <f t="shared" si="106"/>
        <v>208000</v>
      </c>
      <c r="M372" s="44">
        <f t="shared" si="116"/>
        <v>214240</v>
      </c>
    </row>
    <row r="373" spans="1:13" hidden="1">
      <c r="A373" s="17" t="s">
        <v>247</v>
      </c>
      <c r="B373" s="61" t="s">
        <v>99</v>
      </c>
      <c r="C373" s="75" t="s">
        <v>367</v>
      </c>
      <c r="D373" s="75" t="s">
        <v>367</v>
      </c>
      <c r="E373" s="61" t="s">
        <v>374</v>
      </c>
      <c r="F373" s="61" t="s">
        <v>127</v>
      </c>
      <c r="G373" s="61"/>
      <c r="H373" s="61">
        <v>226</v>
      </c>
      <c r="I373" s="56"/>
      <c r="J373" s="57">
        <f t="shared" si="116"/>
        <v>208000</v>
      </c>
      <c r="K373" s="57"/>
      <c r="L373" s="215">
        <f t="shared" si="106"/>
        <v>208000</v>
      </c>
      <c r="M373" s="57">
        <f t="shared" si="116"/>
        <v>214240</v>
      </c>
    </row>
    <row r="374" spans="1:13" hidden="1">
      <c r="A374" s="17" t="s">
        <v>248</v>
      </c>
      <c r="B374" s="61" t="s">
        <v>99</v>
      </c>
      <c r="C374" s="75" t="s">
        <v>367</v>
      </c>
      <c r="D374" s="75" t="s">
        <v>367</v>
      </c>
      <c r="E374" s="61" t="s">
        <v>374</v>
      </c>
      <c r="F374" s="61">
        <v>123</v>
      </c>
      <c r="G374" s="61"/>
      <c r="H374" s="61">
        <v>226</v>
      </c>
      <c r="I374" s="56">
        <v>1140</v>
      </c>
      <c r="J374" s="57">
        <v>208000</v>
      </c>
      <c r="K374" s="57"/>
      <c r="L374" s="215">
        <f t="shared" si="106"/>
        <v>208000</v>
      </c>
      <c r="M374" s="57">
        <v>214240</v>
      </c>
    </row>
    <row r="375" spans="1:13" ht="25.5">
      <c r="A375" s="40" t="s">
        <v>129</v>
      </c>
      <c r="B375" s="5" t="s">
        <v>99</v>
      </c>
      <c r="C375" s="5" t="s">
        <v>367</v>
      </c>
      <c r="D375" s="5" t="s">
        <v>367</v>
      </c>
      <c r="E375" s="96" t="s">
        <v>374</v>
      </c>
      <c r="F375" s="5" t="s">
        <v>130</v>
      </c>
      <c r="G375" s="5"/>
      <c r="H375" s="5" t="s">
        <v>1</v>
      </c>
      <c r="I375" s="38" t="s">
        <v>1</v>
      </c>
      <c r="J375" s="39">
        <f t="shared" ref="J375:M376" si="117">J376</f>
        <v>653466.66</v>
      </c>
      <c r="K375" s="39"/>
      <c r="L375" s="35">
        <f t="shared" si="106"/>
        <v>653466.66</v>
      </c>
      <c r="M375" s="39">
        <f t="shared" si="117"/>
        <v>673070.66</v>
      </c>
    </row>
    <row r="376" spans="1:13" ht="38.25" hidden="1">
      <c r="A376" s="40" t="s">
        <v>131</v>
      </c>
      <c r="B376" s="5" t="s">
        <v>99</v>
      </c>
      <c r="C376" s="5" t="s">
        <v>367</v>
      </c>
      <c r="D376" s="5" t="s">
        <v>367</v>
      </c>
      <c r="E376" s="96" t="s">
        <v>374</v>
      </c>
      <c r="F376" s="5" t="s">
        <v>132</v>
      </c>
      <c r="G376" s="5"/>
      <c r="H376" s="5" t="s">
        <v>1</v>
      </c>
      <c r="I376" s="38" t="s">
        <v>1</v>
      </c>
      <c r="J376" s="39">
        <f t="shared" si="117"/>
        <v>653466.66</v>
      </c>
      <c r="K376" s="39"/>
      <c r="L376" s="35">
        <f t="shared" si="106"/>
        <v>653466.66</v>
      </c>
      <c r="M376" s="39">
        <f t="shared" si="117"/>
        <v>673070.66</v>
      </c>
    </row>
    <row r="377" spans="1:13" ht="38.25" hidden="1">
      <c r="A377" s="6" t="s">
        <v>133</v>
      </c>
      <c r="B377" s="5" t="s">
        <v>99</v>
      </c>
      <c r="C377" s="5" t="s">
        <v>367</v>
      </c>
      <c r="D377" s="5" t="s">
        <v>367</v>
      </c>
      <c r="E377" s="96" t="s">
        <v>374</v>
      </c>
      <c r="F377" s="5" t="s">
        <v>134</v>
      </c>
      <c r="G377" s="5"/>
      <c r="H377" s="5" t="s">
        <v>1</v>
      </c>
      <c r="I377" s="38" t="s">
        <v>1</v>
      </c>
      <c r="J377" s="39">
        <f>J378+J380</f>
        <v>653466.66</v>
      </c>
      <c r="K377" s="39"/>
      <c r="L377" s="35">
        <f t="shared" si="106"/>
        <v>653466.66</v>
      </c>
      <c r="M377" s="39">
        <f>M378+M380</f>
        <v>673070.66</v>
      </c>
    </row>
    <row r="378" spans="1:13" hidden="1">
      <c r="A378" s="17" t="s">
        <v>188</v>
      </c>
      <c r="B378" s="16" t="s">
        <v>99</v>
      </c>
      <c r="C378" s="16" t="s">
        <v>367</v>
      </c>
      <c r="D378" s="16" t="s">
        <v>367</v>
      </c>
      <c r="E378" s="61" t="s">
        <v>374</v>
      </c>
      <c r="F378" s="16" t="s">
        <v>134</v>
      </c>
      <c r="G378" s="16"/>
      <c r="H378" s="16" t="s">
        <v>135</v>
      </c>
      <c r="I378" s="19" t="s">
        <v>1</v>
      </c>
      <c r="J378" s="12">
        <f t="shared" ref="J378:M378" si="118">J379</f>
        <v>520000</v>
      </c>
      <c r="K378" s="12"/>
      <c r="L378" s="215">
        <f t="shared" si="106"/>
        <v>520000</v>
      </c>
      <c r="M378" s="12">
        <f t="shared" si="118"/>
        <v>535600</v>
      </c>
    </row>
    <row r="379" spans="1:13" hidden="1">
      <c r="A379" s="17" t="s">
        <v>248</v>
      </c>
      <c r="B379" s="16" t="s">
        <v>99</v>
      </c>
      <c r="C379" s="16" t="s">
        <v>367</v>
      </c>
      <c r="D379" s="16" t="s">
        <v>367</v>
      </c>
      <c r="E379" s="61" t="s">
        <v>374</v>
      </c>
      <c r="F379" s="16" t="s">
        <v>134</v>
      </c>
      <c r="G379" s="16"/>
      <c r="H379" s="16" t="s">
        <v>135</v>
      </c>
      <c r="I379" s="19">
        <v>1140</v>
      </c>
      <c r="J379" s="12">
        <v>520000</v>
      </c>
      <c r="K379" s="12"/>
      <c r="L379" s="215">
        <f t="shared" si="106"/>
        <v>520000</v>
      </c>
      <c r="M379" s="12">
        <v>535600</v>
      </c>
    </row>
    <row r="380" spans="1:13" hidden="1">
      <c r="A380" s="17" t="s">
        <v>325</v>
      </c>
      <c r="B380" s="16" t="s">
        <v>99</v>
      </c>
      <c r="C380" s="16" t="s">
        <v>367</v>
      </c>
      <c r="D380" s="16" t="s">
        <v>367</v>
      </c>
      <c r="E380" s="61" t="s">
        <v>374</v>
      </c>
      <c r="F380" s="16" t="s">
        <v>134</v>
      </c>
      <c r="G380" s="16"/>
      <c r="H380" s="16">
        <v>340</v>
      </c>
      <c r="I380" s="19" t="s">
        <v>1</v>
      </c>
      <c r="J380" s="12">
        <f t="shared" ref="J380:M380" si="119">J381</f>
        <v>133466.66</v>
      </c>
      <c r="K380" s="12"/>
      <c r="L380" s="215">
        <f t="shared" si="106"/>
        <v>133466.66</v>
      </c>
      <c r="M380" s="12">
        <f t="shared" si="119"/>
        <v>137470.66</v>
      </c>
    </row>
    <row r="381" spans="1:13" ht="25.5" hidden="1">
      <c r="A381" s="17" t="s">
        <v>138</v>
      </c>
      <c r="B381" s="16" t="s">
        <v>99</v>
      </c>
      <c r="C381" s="16" t="s">
        <v>367</v>
      </c>
      <c r="D381" s="16" t="s">
        <v>367</v>
      </c>
      <c r="E381" s="61" t="s">
        <v>374</v>
      </c>
      <c r="F381" s="16" t="s">
        <v>134</v>
      </c>
      <c r="G381" s="16"/>
      <c r="H381" s="16">
        <v>349</v>
      </c>
      <c r="I381" s="19" t="s">
        <v>139</v>
      </c>
      <c r="J381" s="12">
        <v>133466.66</v>
      </c>
      <c r="K381" s="12"/>
      <c r="L381" s="215">
        <f t="shared" si="106"/>
        <v>133466.66</v>
      </c>
      <c r="M381" s="12">
        <v>137470.66</v>
      </c>
    </row>
    <row r="382" spans="1:13" ht="25.5">
      <c r="A382" s="40" t="s">
        <v>140</v>
      </c>
      <c r="B382" s="5" t="s">
        <v>99</v>
      </c>
      <c r="C382" s="5" t="s">
        <v>367</v>
      </c>
      <c r="D382" s="5" t="s">
        <v>367</v>
      </c>
      <c r="E382" s="96" t="s">
        <v>374</v>
      </c>
      <c r="F382" s="5" t="s">
        <v>141</v>
      </c>
      <c r="G382" s="5"/>
      <c r="H382" s="5" t="s">
        <v>1</v>
      </c>
      <c r="I382" s="38" t="s">
        <v>1</v>
      </c>
      <c r="J382" s="39">
        <f t="shared" ref="J382:M383" si="120">J383</f>
        <v>278200</v>
      </c>
      <c r="K382" s="39"/>
      <c r="L382" s="35">
        <f t="shared" si="106"/>
        <v>278200</v>
      </c>
      <c r="M382" s="39">
        <f t="shared" si="120"/>
        <v>286546</v>
      </c>
    </row>
    <row r="383" spans="1:13" hidden="1">
      <c r="A383" s="6" t="s">
        <v>142</v>
      </c>
      <c r="B383" s="5" t="s">
        <v>99</v>
      </c>
      <c r="C383" s="5" t="s">
        <v>367</v>
      </c>
      <c r="D383" s="5" t="s">
        <v>367</v>
      </c>
      <c r="E383" s="61" t="s">
        <v>374</v>
      </c>
      <c r="F383" s="5" t="s">
        <v>143</v>
      </c>
      <c r="G383" s="5"/>
      <c r="H383" s="5" t="s">
        <v>1</v>
      </c>
      <c r="I383" s="38" t="s">
        <v>1</v>
      </c>
      <c r="J383" s="39">
        <f t="shared" si="120"/>
        <v>278200</v>
      </c>
      <c r="K383" s="39"/>
      <c r="L383" s="35">
        <f t="shared" si="106"/>
        <v>278200</v>
      </c>
      <c r="M383" s="39">
        <f t="shared" si="120"/>
        <v>286546</v>
      </c>
    </row>
    <row r="384" spans="1:13" hidden="1">
      <c r="A384" s="17" t="s">
        <v>144</v>
      </c>
      <c r="B384" s="16" t="s">
        <v>99</v>
      </c>
      <c r="C384" s="16" t="s">
        <v>367</v>
      </c>
      <c r="D384" s="16" t="s">
        <v>367</v>
      </c>
      <c r="E384" s="61" t="s">
        <v>374</v>
      </c>
      <c r="F384" s="16" t="s">
        <v>143</v>
      </c>
      <c r="G384" s="16"/>
      <c r="H384" s="16" t="s">
        <v>145</v>
      </c>
      <c r="I384" s="19" t="s">
        <v>1</v>
      </c>
      <c r="J384" s="12">
        <f t="shared" ref="J384:M384" si="121">J385+J386</f>
        <v>278200</v>
      </c>
      <c r="K384" s="12"/>
      <c r="L384" s="215">
        <f t="shared" si="106"/>
        <v>278200</v>
      </c>
      <c r="M384" s="12">
        <f t="shared" si="121"/>
        <v>286546</v>
      </c>
    </row>
    <row r="385" spans="1:13" ht="25.5" hidden="1">
      <c r="A385" s="17" t="s">
        <v>146</v>
      </c>
      <c r="B385" s="16" t="s">
        <v>99</v>
      </c>
      <c r="C385" s="16" t="s">
        <v>367</v>
      </c>
      <c r="D385" s="16" t="s">
        <v>367</v>
      </c>
      <c r="E385" s="61" t="s">
        <v>374</v>
      </c>
      <c r="F385" s="16" t="s">
        <v>143</v>
      </c>
      <c r="G385" s="16"/>
      <c r="H385" s="16">
        <v>296</v>
      </c>
      <c r="I385" s="19" t="s">
        <v>147</v>
      </c>
      <c r="J385" s="12">
        <v>208000</v>
      </c>
      <c r="K385" s="12"/>
      <c r="L385" s="215">
        <f t="shared" si="106"/>
        <v>208000</v>
      </c>
      <c r="M385" s="12">
        <v>214240</v>
      </c>
    </row>
    <row r="386" spans="1:13" ht="25.5" hidden="1">
      <c r="A386" s="17" t="s">
        <v>146</v>
      </c>
      <c r="B386" s="16" t="s">
        <v>99</v>
      </c>
      <c r="C386" s="16" t="s">
        <v>367</v>
      </c>
      <c r="D386" s="16" t="s">
        <v>367</v>
      </c>
      <c r="E386" s="61" t="s">
        <v>374</v>
      </c>
      <c r="F386" s="16" t="s">
        <v>143</v>
      </c>
      <c r="G386" s="16"/>
      <c r="H386" s="16">
        <v>296</v>
      </c>
      <c r="I386" s="19">
        <v>1150</v>
      </c>
      <c r="J386" s="12">
        <v>70200</v>
      </c>
      <c r="K386" s="12"/>
      <c r="L386" s="215">
        <f t="shared" si="106"/>
        <v>70200</v>
      </c>
      <c r="M386" s="12">
        <v>72306</v>
      </c>
    </row>
    <row r="387" spans="1:13" ht="40.5">
      <c r="A387" s="70" t="s">
        <v>375</v>
      </c>
      <c r="B387" s="42" t="s">
        <v>99</v>
      </c>
      <c r="C387" s="42" t="s">
        <v>367</v>
      </c>
      <c r="D387" s="42" t="s">
        <v>367</v>
      </c>
      <c r="E387" s="42" t="s">
        <v>376</v>
      </c>
      <c r="F387" s="69"/>
      <c r="G387" s="70"/>
      <c r="H387" s="97"/>
      <c r="I387" s="97"/>
      <c r="J387" s="77">
        <f t="shared" ref="J387:M391" si="122">J388</f>
        <v>307944</v>
      </c>
      <c r="K387" s="77"/>
      <c r="L387" s="214">
        <f t="shared" si="106"/>
        <v>307944</v>
      </c>
      <c r="M387" s="77">
        <f t="shared" si="122"/>
        <v>317182.32</v>
      </c>
    </row>
    <row r="388" spans="1:13" ht="25.5">
      <c r="A388" s="40" t="s">
        <v>129</v>
      </c>
      <c r="B388" s="5" t="s">
        <v>99</v>
      </c>
      <c r="C388" s="5" t="s">
        <v>367</v>
      </c>
      <c r="D388" s="5" t="s">
        <v>367</v>
      </c>
      <c r="E388" s="5" t="s">
        <v>376</v>
      </c>
      <c r="F388" s="5" t="s">
        <v>130</v>
      </c>
      <c r="G388" s="17"/>
      <c r="H388" s="84"/>
      <c r="I388" s="84"/>
      <c r="J388" s="26">
        <f t="shared" si="122"/>
        <v>307944</v>
      </c>
      <c r="K388" s="26"/>
      <c r="L388" s="35">
        <f t="shared" si="106"/>
        <v>307944</v>
      </c>
      <c r="M388" s="26">
        <f t="shared" si="122"/>
        <v>317182.32</v>
      </c>
    </row>
    <row r="389" spans="1:13" ht="38.25" hidden="1">
      <c r="A389" s="40" t="s">
        <v>131</v>
      </c>
      <c r="B389" s="5" t="s">
        <v>99</v>
      </c>
      <c r="C389" s="5" t="s">
        <v>367</v>
      </c>
      <c r="D389" s="5" t="s">
        <v>367</v>
      </c>
      <c r="E389" s="5" t="s">
        <v>376</v>
      </c>
      <c r="F389" s="5" t="s">
        <v>132</v>
      </c>
      <c r="G389" s="17"/>
      <c r="H389" s="84"/>
      <c r="I389" s="84"/>
      <c r="J389" s="26">
        <f t="shared" si="122"/>
        <v>307944</v>
      </c>
      <c r="K389" s="26"/>
      <c r="L389" s="35">
        <f t="shared" si="106"/>
        <v>307944</v>
      </c>
      <c r="M389" s="26">
        <f t="shared" si="122"/>
        <v>317182.32</v>
      </c>
    </row>
    <row r="390" spans="1:13" ht="38.25" hidden="1">
      <c r="A390" s="6" t="s">
        <v>133</v>
      </c>
      <c r="B390" s="5" t="s">
        <v>99</v>
      </c>
      <c r="C390" s="5" t="s">
        <v>367</v>
      </c>
      <c r="D390" s="5" t="s">
        <v>367</v>
      </c>
      <c r="E390" s="5" t="s">
        <v>376</v>
      </c>
      <c r="F390" s="5" t="s">
        <v>134</v>
      </c>
      <c r="G390" s="17"/>
      <c r="H390" s="84"/>
      <c r="I390" s="84"/>
      <c r="J390" s="26">
        <f t="shared" si="122"/>
        <v>307944</v>
      </c>
      <c r="K390" s="26"/>
      <c r="L390" s="35">
        <f t="shared" si="106"/>
        <v>307944</v>
      </c>
      <c r="M390" s="26">
        <f t="shared" si="122"/>
        <v>317182.32</v>
      </c>
    </row>
    <row r="391" spans="1:13" hidden="1">
      <c r="A391" s="17" t="s">
        <v>188</v>
      </c>
      <c r="B391" s="16" t="s">
        <v>99</v>
      </c>
      <c r="C391" s="16" t="s">
        <v>367</v>
      </c>
      <c r="D391" s="16" t="s">
        <v>367</v>
      </c>
      <c r="E391" s="61" t="s">
        <v>376</v>
      </c>
      <c r="F391" s="16">
        <v>244</v>
      </c>
      <c r="G391" s="17">
        <v>226</v>
      </c>
      <c r="H391" s="84"/>
      <c r="I391" s="84"/>
      <c r="J391" s="12">
        <f t="shared" si="122"/>
        <v>307944</v>
      </c>
      <c r="K391" s="12"/>
      <c r="L391" s="215">
        <f t="shared" si="106"/>
        <v>307944</v>
      </c>
      <c r="M391" s="12">
        <f t="shared" si="122"/>
        <v>317182.32</v>
      </c>
    </row>
    <row r="392" spans="1:13" hidden="1">
      <c r="A392" s="17" t="s">
        <v>248</v>
      </c>
      <c r="B392" s="16" t="s">
        <v>99</v>
      </c>
      <c r="C392" s="16" t="s">
        <v>367</v>
      </c>
      <c r="D392" s="16" t="s">
        <v>367</v>
      </c>
      <c r="E392" s="61" t="s">
        <v>376</v>
      </c>
      <c r="F392" s="16">
        <v>244</v>
      </c>
      <c r="G392" s="17">
        <v>226</v>
      </c>
      <c r="H392" s="84"/>
      <c r="I392" s="84">
        <v>1140</v>
      </c>
      <c r="J392" s="12">
        <v>307944</v>
      </c>
      <c r="K392" s="12"/>
      <c r="L392" s="215">
        <f t="shared" si="106"/>
        <v>307944</v>
      </c>
      <c r="M392" s="12">
        <v>317182.32</v>
      </c>
    </row>
    <row r="393" spans="1:13">
      <c r="A393" s="36" t="s">
        <v>377</v>
      </c>
      <c r="B393" s="37" t="s">
        <v>99</v>
      </c>
      <c r="C393" s="5" t="s">
        <v>286</v>
      </c>
      <c r="D393" s="5" t="s">
        <v>1</v>
      </c>
      <c r="E393" s="5" t="s">
        <v>1</v>
      </c>
      <c r="F393" s="5" t="s">
        <v>1</v>
      </c>
      <c r="G393" s="5"/>
      <c r="H393" s="5" t="s">
        <v>1</v>
      </c>
      <c r="I393" s="38" t="s">
        <v>1</v>
      </c>
      <c r="J393" s="39">
        <f t="shared" ref="J393:M396" si="123">J394</f>
        <v>3922434.41</v>
      </c>
      <c r="K393" s="39"/>
      <c r="L393" s="35">
        <f t="shared" si="106"/>
        <v>3922434.41</v>
      </c>
      <c r="M393" s="39">
        <f t="shared" si="123"/>
        <v>4040107.44</v>
      </c>
    </row>
    <row r="394" spans="1:13">
      <c r="A394" s="36" t="s">
        <v>378</v>
      </c>
      <c r="B394" s="37" t="s">
        <v>99</v>
      </c>
      <c r="C394" s="5" t="s">
        <v>286</v>
      </c>
      <c r="D394" s="73" t="s">
        <v>149</v>
      </c>
      <c r="E394" s="5" t="s">
        <v>1</v>
      </c>
      <c r="F394" s="5" t="s">
        <v>1</v>
      </c>
      <c r="G394" s="5"/>
      <c r="H394" s="5" t="s">
        <v>1</v>
      </c>
      <c r="I394" s="38" t="s">
        <v>1</v>
      </c>
      <c r="J394" s="39">
        <f t="shared" si="123"/>
        <v>3922434.41</v>
      </c>
      <c r="K394" s="39"/>
      <c r="L394" s="35">
        <f t="shared" si="106"/>
        <v>3922434.41</v>
      </c>
      <c r="M394" s="39">
        <f t="shared" si="123"/>
        <v>4040107.44</v>
      </c>
    </row>
    <row r="395" spans="1:13" ht="38.25">
      <c r="A395" s="40" t="s">
        <v>379</v>
      </c>
      <c r="B395" s="5" t="s">
        <v>99</v>
      </c>
      <c r="C395" s="5" t="s">
        <v>286</v>
      </c>
      <c r="D395" s="73" t="s">
        <v>149</v>
      </c>
      <c r="E395" s="5" t="s">
        <v>380</v>
      </c>
      <c r="F395" s="5" t="s">
        <v>1</v>
      </c>
      <c r="G395" s="5"/>
      <c r="H395" s="5" t="s">
        <v>1</v>
      </c>
      <c r="I395" s="38" t="s">
        <v>1</v>
      </c>
      <c r="J395" s="39">
        <f t="shared" si="123"/>
        <v>3922434.41</v>
      </c>
      <c r="K395" s="39"/>
      <c r="L395" s="35">
        <f t="shared" si="106"/>
        <v>3922434.41</v>
      </c>
      <c r="M395" s="39">
        <f t="shared" si="123"/>
        <v>4040107.44</v>
      </c>
    </row>
    <row r="396" spans="1:13" ht="25.5">
      <c r="A396" s="40" t="s">
        <v>381</v>
      </c>
      <c r="B396" s="5" t="s">
        <v>99</v>
      </c>
      <c r="C396" s="5" t="s">
        <v>286</v>
      </c>
      <c r="D396" s="73" t="s">
        <v>149</v>
      </c>
      <c r="E396" s="5" t="s">
        <v>382</v>
      </c>
      <c r="F396" s="5" t="s">
        <v>1</v>
      </c>
      <c r="G396" s="5"/>
      <c r="H396" s="5" t="s">
        <v>1</v>
      </c>
      <c r="I396" s="38" t="s">
        <v>1</v>
      </c>
      <c r="J396" s="39">
        <f t="shared" si="123"/>
        <v>3922434.41</v>
      </c>
      <c r="K396" s="39"/>
      <c r="L396" s="35">
        <f t="shared" ref="L396:L459" si="124">J396+K396</f>
        <v>3922434.41</v>
      </c>
      <c r="M396" s="39">
        <f t="shared" si="123"/>
        <v>4040107.44</v>
      </c>
    </row>
    <row r="397" spans="1:13" ht="27">
      <c r="A397" s="41" t="s">
        <v>383</v>
      </c>
      <c r="B397" s="42" t="s">
        <v>99</v>
      </c>
      <c r="C397" s="42" t="s">
        <v>286</v>
      </c>
      <c r="D397" s="72" t="s">
        <v>149</v>
      </c>
      <c r="E397" s="42" t="s">
        <v>384</v>
      </c>
      <c r="F397" s="42" t="s">
        <v>1</v>
      </c>
      <c r="G397" s="42"/>
      <c r="H397" s="42" t="s">
        <v>1</v>
      </c>
      <c r="I397" s="43" t="s">
        <v>1</v>
      </c>
      <c r="J397" s="44">
        <f>J398+J403+J410</f>
        <v>3922434.41</v>
      </c>
      <c r="K397" s="44"/>
      <c r="L397" s="214">
        <f t="shared" si="124"/>
        <v>3922434.41</v>
      </c>
      <c r="M397" s="44">
        <f>M398+M403+M410</f>
        <v>4040107.44</v>
      </c>
    </row>
    <row r="398" spans="1:13" ht="76.5">
      <c r="A398" s="40" t="s">
        <v>111</v>
      </c>
      <c r="B398" s="5" t="s">
        <v>99</v>
      </c>
      <c r="C398" s="5" t="s">
        <v>286</v>
      </c>
      <c r="D398" s="73" t="s">
        <v>149</v>
      </c>
      <c r="E398" s="5" t="s">
        <v>384</v>
      </c>
      <c r="F398" s="5" t="s">
        <v>112</v>
      </c>
      <c r="G398" s="5"/>
      <c r="H398" s="42"/>
      <c r="I398" s="43"/>
      <c r="J398" s="39">
        <f t="shared" ref="J398:M401" si="125">J399</f>
        <v>381521.91999999998</v>
      </c>
      <c r="K398" s="39"/>
      <c r="L398" s="35">
        <f t="shared" si="124"/>
        <v>381521.91999999998</v>
      </c>
      <c r="M398" s="39">
        <f t="shared" si="125"/>
        <v>392967.58</v>
      </c>
    </row>
    <row r="399" spans="1:13" ht="25.5" hidden="1">
      <c r="A399" s="40" t="s">
        <v>113</v>
      </c>
      <c r="B399" s="5" t="s">
        <v>99</v>
      </c>
      <c r="C399" s="5" t="s">
        <v>286</v>
      </c>
      <c r="D399" s="73" t="s">
        <v>149</v>
      </c>
      <c r="E399" s="5" t="s">
        <v>384</v>
      </c>
      <c r="F399" s="5" t="s">
        <v>114</v>
      </c>
      <c r="G399" s="5"/>
      <c r="H399" s="42"/>
      <c r="I399" s="43"/>
      <c r="J399" s="39">
        <f t="shared" si="125"/>
        <v>381521.91999999998</v>
      </c>
      <c r="K399" s="39"/>
      <c r="L399" s="35">
        <f t="shared" si="124"/>
        <v>381521.91999999998</v>
      </c>
      <c r="M399" s="39">
        <f t="shared" si="125"/>
        <v>392967.58</v>
      </c>
    </row>
    <row r="400" spans="1:13" ht="63.75" hidden="1">
      <c r="A400" s="6" t="s">
        <v>126</v>
      </c>
      <c r="B400" s="5" t="s">
        <v>99</v>
      </c>
      <c r="C400" s="5" t="s">
        <v>286</v>
      </c>
      <c r="D400" s="73" t="s">
        <v>149</v>
      </c>
      <c r="E400" s="5" t="s">
        <v>384</v>
      </c>
      <c r="F400" s="5" t="s">
        <v>127</v>
      </c>
      <c r="G400" s="5"/>
      <c r="H400" s="42"/>
      <c r="I400" s="43"/>
      <c r="J400" s="39">
        <f t="shared" si="125"/>
        <v>381521.91999999998</v>
      </c>
      <c r="K400" s="39"/>
      <c r="L400" s="35">
        <f t="shared" si="124"/>
        <v>381521.91999999998</v>
      </c>
      <c r="M400" s="39">
        <f t="shared" si="125"/>
        <v>392967.58</v>
      </c>
    </row>
    <row r="401" spans="1:14" hidden="1">
      <c r="A401" s="17" t="s">
        <v>247</v>
      </c>
      <c r="B401" s="61" t="s">
        <v>99</v>
      </c>
      <c r="C401" s="61" t="s">
        <v>286</v>
      </c>
      <c r="D401" s="75" t="s">
        <v>149</v>
      </c>
      <c r="E401" s="61" t="s">
        <v>384</v>
      </c>
      <c r="F401" s="16" t="s">
        <v>127</v>
      </c>
      <c r="G401" s="16"/>
      <c r="H401" s="61">
        <v>226</v>
      </c>
      <c r="I401" s="56"/>
      <c r="J401" s="57">
        <f t="shared" si="125"/>
        <v>381521.91999999998</v>
      </c>
      <c r="K401" s="57"/>
      <c r="L401" s="215">
        <f t="shared" si="124"/>
        <v>381521.91999999998</v>
      </c>
      <c r="M401" s="57">
        <f t="shared" si="125"/>
        <v>392967.58</v>
      </c>
    </row>
    <row r="402" spans="1:14" hidden="1">
      <c r="A402" s="17" t="s">
        <v>248</v>
      </c>
      <c r="B402" s="61" t="s">
        <v>99</v>
      </c>
      <c r="C402" s="61" t="s">
        <v>286</v>
      </c>
      <c r="D402" s="75" t="s">
        <v>149</v>
      </c>
      <c r="E402" s="61" t="s">
        <v>384</v>
      </c>
      <c r="F402" s="16" t="s">
        <v>127</v>
      </c>
      <c r="G402" s="16"/>
      <c r="H402" s="61">
        <v>226</v>
      </c>
      <c r="I402" s="56">
        <v>1140</v>
      </c>
      <c r="J402" s="57">
        <v>381521.91999999998</v>
      </c>
      <c r="K402" s="57"/>
      <c r="L402" s="215">
        <f t="shared" si="124"/>
        <v>381521.91999999998</v>
      </c>
      <c r="M402" s="57">
        <v>392967.58</v>
      </c>
      <c r="N402" s="114"/>
    </row>
    <row r="403" spans="1:14" ht="25.5">
      <c r="A403" s="40" t="s">
        <v>129</v>
      </c>
      <c r="B403" s="5" t="s">
        <v>99</v>
      </c>
      <c r="C403" s="5" t="s">
        <v>286</v>
      </c>
      <c r="D403" s="73" t="s">
        <v>149</v>
      </c>
      <c r="E403" s="5" t="s">
        <v>384</v>
      </c>
      <c r="F403" s="5" t="s">
        <v>130</v>
      </c>
      <c r="G403" s="5"/>
      <c r="H403" s="5" t="s">
        <v>1</v>
      </c>
      <c r="I403" s="38" t="s">
        <v>1</v>
      </c>
      <c r="J403" s="39">
        <f t="shared" ref="J403:M404" si="126">J404</f>
        <v>3072912.49</v>
      </c>
      <c r="K403" s="39"/>
      <c r="L403" s="35">
        <f t="shared" si="124"/>
        <v>3072912.49</v>
      </c>
      <c r="M403" s="39">
        <f t="shared" si="126"/>
        <v>3165099.86</v>
      </c>
    </row>
    <row r="404" spans="1:14" ht="38.25" hidden="1">
      <c r="A404" s="40" t="s">
        <v>131</v>
      </c>
      <c r="B404" s="5" t="s">
        <v>99</v>
      </c>
      <c r="C404" s="5" t="s">
        <v>286</v>
      </c>
      <c r="D404" s="73" t="s">
        <v>149</v>
      </c>
      <c r="E404" s="5" t="s">
        <v>384</v>
      </c>
      <c r="F404" s="5" t="s">
        <v>132</v>
      </c>
      <c r="G404" s="5"/>
      <c r="H404" s="5" t="s">
        <v>1</v>
      </c>
      <c r="I404" s="38" t="s">
        <v>1</v>
      </c>
      <c r="J404" s="39">
        <f t="shared" si="126"/>
        <v>3072912.49</v>
      </c>
      <c r="K404" s="39"/>
      <c r="L404" s="35">
        <f t="shared" si="124"/>
        <v>3072912.49</v>
      </c>
      <c r="M404" s="39">
        <f t="shared" si="126"/>
        <v>3165099.86</v>
      </c>
    </row>
    <row r="405" spans="1:14" ht="38.25" hidden="1">
      <c r="A405" s="6" t="s">
        <v>133</v>
      </c>
      <c r="B405" s="5" t="s">
        <v>99</v>
      </c>
      <c r="C405" s="5" t="s">
        <v>286</v>
      </c>
      <c r="D405" s="73" t="s">
        <v>149</v>
      </c>
      <c r="E405" s="5" t="s">
        <v>384</v>
      </c>
      <c r="F405" s="5" t="s">
        <v>134</v>
      </c>
      <c r="G405" s="5"/>
      <c r="H405" s="5" t="s">
        <v>1</v>
      </c>
      <c r="I405" s="38" t="s">
        <v>1</v>
      </c>
      <c r="J405" s="39">
        <f>J406+J408</f>
        <v>3072912.49</v>
      </c>
      <c r="K405" s="39"/>
      <c r="L405" s="35">
        <f t="shared" si="124"/>
        <v>3072912.49</v>
      </c>
      <c r="M405" s="39">
        <f>M406+M408</f>
        <v>3165099.86</v>
      </c>
    </row>
    <row r="406" spans="1:14" hidden="1">
      <c r="A406" s="17" t="s">
        <v>188</v>
      </c>
      <c r="B406" s="16" t="s">
        <v>99</v>
      </c>
      <c r="C406" s="16" t="s">
        <v>286</v>
      </c>
      <c r="D406" s="75" t="s">
        <v>149</v>
      </c>
      <c r="E406" s="61" t="s">
        <v>384</v>
      </c>
      <c r="F406" s="16" t="s">
        <v>134</v>
      </c>
      <c r="G406" s="16"/>
      <c r="H406" s="16" t="s">
        <v>135</v>
      </c>
      <c r="I406" s="19" t="s">
        <v>1</v>
      </c>
      <c r="J406" s="12">
        <f t="shared" ref="J406:M406" si="127">J407</f>
        <v>2344603.66</v>
      </c>
      <c r="K406" s="12"/>
      <c r="L406" s="215">
        <f t="shared" si="124"/>
        <v>2344603.66</v>
      </c>
      <c r="M406" s="12">
        <f t="shared" si="127"/>
        <v>2414941.77</v>
      </c>
    </row>
    <row r="407" spans="1:14" hidden="1">
      <c r="A407" s="17" t="s">
        <v>248</v>
      </c>
      <c r="B407" s="16" t="s">
        <v>99</v>
      </c>
      <c r="C407" s="16" t="s">
        <v>286</v>
      </c>
      <c r="D407" s="75" t="s">
        <v>149</v>
      </c>
      <c r="E407" s="61" t="s">
        <v>384</v>
      </c>
      <c r="F407" s="16" t="s">
        <v>134</v>
      </c>
      <c r="G407" s="16"/>
      <c r="H407" s="16" t="s">
        <v>135</v>
      </c>
      <c r="I407" s="19">
        <v>1140</v>
      </c>
      <c r="J407" s="12">
        <v>2344603.66</v>
      </c>
      <c r="K407" s="12"/>
      <c r="L407" s="215">
        <f t="shared" si="124"/>
        <v>2344603.66</v>
      </c>
      <c r="M407" s="12">
        <v>2414941.77</v>
      </c>
    </row>
    <row r="408" spans="1:14" hidden="1">
      <c r="A408" s="17" t="s">
        <v>137</v>
      </c>
      <c r="B408" s="16" t="s">
        <v>99</v>
      </c>
      <c r="C408" s="16" t="s">
        <v>286</v>
      </c>
      <c r="D408" s="75" t="s">
        <v>149</v>
      </c>
      <c r="E408" s="61" t="s">
        <v>384</v>
      </c>
      <c r="F408" s="16" t="s">
        <v>134</v>
      </c>
      <c r="G408" s="16"/>
      <c r="H408" s="16">
        <v>340</v>
      </c>
      <c r="I408" s="19" t="s">
        <v>1</v>
      </c>
      <c r="J408" s="12">
        <f t="shared" ref="J408:M408" si="128">J409</f>
        <v>728308.83</v>
      </c>
      <c r="K408" s="12"/>
      <c r="L408" s="215">
        <f t="shared" si="124"/>
        <v>728308.83</v>
      </c>
      <c r="M408" s="12">
        <f t="shared" si="128"/>
        <v>750158.09</v>
      </c>
    </row>
    <row r="409" spans="1:14" ht="25.5" hidden="1">
      <c r="A409" s="17" t="s">
        <v>138</v>
      </c>
      <c r="B409" s="16" t="s">
        <v>99</v>
      </c>
      <c r="C409" s="16" t="s">
        <v>286</v>
      </c>
      <c r="D409" s="75" t="s">
        <v>149</v>
      </c>
      <c r="E409" s="61" t="s">
        <v>384</v>
      </c>
      <c r="F409" s="16" t="s">
        <v>134</v>
      </c>
      <c r="G409" s="16"/>
      <c r="H409" s="16">
        <v>349</v>
      </c>
      <c r="I409" s="19" t="s">
        <v>139</v>
      </c>
      <c r="J409" s="12">
        <v>728308.83</v>
      </c>
      <c r="K409" s="12"/>
      <c r="L409" s="215">
        <f t="shared" si="124"/>
        <v>728308.83</v>
      </c>
      <c r="M409" s="12">
        <v>750158.09</v>
      </c>
    </row>
    <row r="410" spans="1:14" ht="25.5">
      <c r="A410" s="40" t="s">
        <v>140</v>
      </c>
      <c r="B410" s="5" t="s">
        <v>99</v>
      </c>
      <c r="C410" s="5" t="s">
        <v>286</v>
      </c>
      <c r="D410" s="73" t="s">
        <v>149</v>
      </c>
      <c r="E410" s="5" t="s">
        <v>384</v>
      </c>
      <c r="F410" s="5" t="s">
        <v>141</v>
      </c>
      <c r="G410" s="5"/>
      <c r="H410" s="5" t="s">
        <v>1</v>
      </c>
      <c r="I410" s="38" t="s">
        <v>1</v>
      </c>
      <c r="J410" s="39">
        <f t="shared" ref="J410:M411" si="129">J411</f>
        <v>468000</v>
      </c>
      <c r="K410" s="39"/>
      <c r="L410" s="35">
        <f t="shared" si="124"/>
        <v>468000</v>
      </c>
      <c r="M410" s="39">
        <f t="shared" si="129"/>
        <v>482040</v>
      </c>
    </row>
    <row r="411" spans="1:14" hidden="1">
      <c r="A411" s="6" t="s">
        <v>142</v>
      </c>
      <c r="B411" s="5" t="s">
        <v>99</v>
      </c>
      <c r="C411" s="5" t="s">
        <v>286</v>
      </c>
      <c r="D411" s="73" t="s">
        <v>149</v>
      </c>
      <c r="E411" s="5" t="s">
        <v>384</v>
      </c>
      <c r="F411" s="5" t="s">
        <v>143</v>
      </c>
      <c r="G411" s="5"/>
      <c r="H411" s="5" t="s">
        <v>1</v>
      </c>
      <c r="I411" s="38" t="s">
        <v>1</v>
      </c>
      <c r="J411" s="39">
        <f t="shared" si="129"/>
        <v>468000</v>
      </c>
      <c r="K411" s="39"/>
      <c r="L411" s="35">
        <f t="shared" si="124"/>
        <v>468000</v>
      </c>
      <c r="M411" s="39">
        <f t="shared" si="129"/>
        <v>482040</v>
      </c>
    </row>
    <row r="412" spans="1:14" hidden="1">
      <c r="A412" s="17" t="s">
        <v>144</v>
      </c>
      <c r="B412" s="16" t="s">
        <v>99</v>
      </c>
      <c r="C412" s="16" t="s">
        <v>286</v>
      </c>
      <c r="D412" s="75" t="s">
        <v>149</v>
      </c>
      <c r="E412" s="61" t="s">
        <v>384</v>
      </c>
      <c r="F412" s="16" t="s">
        <v>143</v>
      </c>
      <c r="G412" s="16"/>
      <c r="H412" s="16" t="s">
        <v>145</v>
      </c>
      <c r="I412" s="19" t="s">
        <v>1</v>
      </c>
      <c r="J412" s="12">
        <f t="shared" ref="J412:M412" si="130">J413+J414</f>
        <v>468000</v>
      </c>
      <c r="K412" s="12"/>
      <c r="L412" s="215">
        <f t="shared" si="124"/>
        <v>468000</v>
      </c>
      <c r="M412" s="12">
        <f t="shared" si="130"/>
        <v>482040</v>
      </c>
    </row>
    <row r="413" spans="1:14" ht="25.5" hidden="1">
      <c r="A413" s="17" t="s">
        <v>146</v>
      </c>
      <c r="B413" s="16" t="s">
        <v>99</v>
      </c>
      <c r="C413" s="16" t="s">
        <v>286</v>
      </c>
      <c r="D413" s="75" t="s">
        <v>149</v>
      </c>
      <c r="E413" s="61" t="s">
        <v>384</v>
      </c>
      <c r="F413" s="16" t="s">
        <v>143</v>
      </c>
      <c r="G413" s="16"/>
      <c r="H413" s="16">
        <v>296</v>
      </c>
      <c r="I413" s="19" t="s">
        <v>147</v>
      </c>
      <c r="J413" s="12">
        <v>208000</v>
      </c>
      <c r="K413" s="12"/>
      <c r="L413" s="215">
        <f t="shared" si="124"/>
        <v>208000</v>
      </c>
      <c r="M413" s="12">
        <v>214240</v>
      </c>
    </row>
    <row r="414" spans="1:14" ht="25.5" hidden="1">
      <c r="A414" s="17" t="s">
        <v>214</v>
      </c>
      <c r="B414" s="16" t="s">
        <v>99</v>
      </c>
      <c r="C414" s="16" t="s">
        <v>286</v>
      </c>
      <c r="D414" s="75" t="s">
        <v>149</v>
      </c>
      <c r="E414" s="61" t="s">
        <v>384</v>
      </c>
      <c r="F414" s="16" t="s">
        <v>143</v>
      </c>
      <c r="G414" s="16"/>
      <c r="H414" s="16">
        <v>297</v>
      </c>
      <c r="I414" s="19" t="s">
        <v>147</v>
      </c>
      <c r="J414" s="12">
        <v>260000</v>
      </c>
      <c r="K414" s="12"/>
      <c r="L414" s="215">
        <f t="shared" si="124"/>
        <v>260000</v>
      </c>
      <c r="M414" s="12">
        <v>267800</v>
      </c>
    </row>
    <row r="415" spans="1:14">
      <c r="A415" s="36" t="s">
        <v>385</v>
      </c>
      <c r="B415" s="37" t="s">
        <v>99</v>
      </c>
      <c r="C415" s="5" t="s">
        <v>386</v>
      </c>
      <c r="D415" s="5" t="s">
        <v>1</v>
      </c>
      <c r="E415" s="5" t="s">
        <v>1</v>
      </c>
      <c r="F415" s="5" t="s">
        <v>1</v>
      </c>
      <c r="G415" s="5"/>
      <c r="H415" s="5" t="s">
        <v>1</v>
      </c>
      <c r="I415" s="38" t="s">
        <v>1</v>
      </c>
      <c r="J415" s="39">
        <f>J416+J422+J468</f>
        <v>9884842.75</v>
      </c>
      <c r="K415" s="39"/>
      <c r="L415" s="35">
        <f t="shared" si="124"/>
        <v>9884842.75</v>
      </c>
      <c r="M415" s="39">
        <f>M416+M422+M468</f>
        <v>10126186.370000001</v>
      </c>
    </row>
    <row r="416" spans="1:14">
      <c r="A416" s="36" t="s">
        <v>387</v>
      </c>
      <c r="B416" s="37">
        <v>803</v>
      </c>
      <c r="C416" s="5">
        <v>10</v>
      </c>
      <c r="D416" s="73" t="s">
        <v>102</v>
      </c>
      <c r="E416" s="5"/>
      <c r="F416" s="5"/>
      <c r="G416" s="5"/>
      <c r="H416" s="5"/>
      <c r="I416" s="38"/>
      <c r="J416" s="39">
        <f t="shared" ref="J416:M420" si="131">J417</f>
        <v>387896.75</v>
      </c>
      <c r="K416" s="39"/>
      <c r="L416" s="35">
        <f t="shared" si="124"/>
        <v>387896.75</v>
      </c>
      <c r="M416" s="39">
        <f t="shared" si="131"/>
        <v>399533.65</v>
      </c>
    </row>
    <row r="417" spans="1:13" ht="27">
      <c r="A417" s="98" t="s">
        <v>245</v>
      </c>
      <c r="B417" s="71">
        <v>803</v>
      </c>
      <c r="C417" s="42">
        <v>10</v>
      </c>
      <c r="D417" s="72" t="s">
        <v>102</v>
      </c>
      <c r="E417" s="42" t="s">
        <v>246</v>
      </c>
      <c r="F417" s="42"/>
      <c r="G417" s="42"/>
      <c r="H417" s="42"/>
      <c r="I417" s="43"/>
      <c r="J417" s="44">
        <f t="shared" si="131"/>
        <v>387896.75</v>
      </c>
      <c r="K417" s="44"/>
      <c r="L417" s="214">
        <f t="shared" si="124"/>
        <v>387896.75</v>
      </c>
      <c r="M417" s="44">
        <f t="shared" si="131"/>
        <v>399533.65</v>
      </c>
    </row>
    <row r="418" spans="1:13" ht="25.5">
      <c r="A418" s="40" t="s">
        <v>140</v>
      </c>
      <c r="B418" s="5" t="s">
        <v>99</v>
      </c>
      <c r="C418" s="5" t="s">
        <v>386</v>
      </c>
      <c r="D418" s="73" t="s">
        <v>102</v>
      </c>
      <c r="E418" s="5" t="s">
        <v>246</v>
      </c>
      <c r="F418" s="5" t="s">
        <v>141</v>
      </c>
      <c r="G418" s="5"/>
      <c r="H418" s="5"/>
      <c r="I418" s="38"/>
      <c r="J418" s="39">
        <f t="shared" si="131"/>
        <v>387896.75</v>
      </c>
      <c r="K418" s="39"/>
      <c r="L418" s="35">
        <f t="shared" si="124"/>
        <v>387896.75</v>
      </c>
      <c r="M418" s="39">
        <f t="shared" si="131"/>
        <v>399533.65</v>
      </c>
    </row>
    <row r="419" spans="1:13" ht="25.5" hidden="1">
      <c r="A419" s="40" t="s">
        <v>388</v>
      </c>
      <c r="B419" s="5" t="s">
        <v>99</v>
      </c>
      <c r="C419" s="5" t="s">
        <v>386</v>
      </c>
      <c r="D419" s="73" t="s">
        <v>102</v>
      </c>
      <c r="E419" s="5" t="s">
        <v>246</v>
      </c>
      <c r="F419" s="5">
        <v>310</v>
      </c>
      <c r="G419" s="5"/>
      <c r="H419" s="5"/>
      <c r="I419" s="38"/>
      <c r="J419" s="39">
        <f t="shared" si="131"/>
        <v>387896.75</v>
      </c>
      <c r="K419" s="39"/>
      <c r="L419" s="35">
        <f t="shared" si="124"/>
        <v>387896.75</v>
      </c>
      <c r="M419" s="39">
        <f t="shared" si="131"/>
        <v>399533.65</v>
      </c>
    </row>
    <row r="420" spans="1:13" ht="25.5" hidden="1">
      <c r="A420" s="36" t="s">
        <v>389</v>
      </c>
      <c r="B420" s="5" t="s">
        <v>99</v>
      </c>
      <c r="C420" s="5" t="s">
        <v>386</v>
      </c>
      <c r="D420" s="73" t="s">
        <v>102</v>
      </c>
      <c r="E420" s="5" t="s">
        <v>246</v>
      </c>
      <c r="F420" s="5">
        <v>312</v>
      </c>
      <c r="G420" s="5"/>
      <c r="H420" s="5"/>
      <c r="I420" s="38"/>
      <c r="J420" s="39">
        <f t="shared" si="131"/>
        <v>387896.75</v>
      </c>
      <c r="K420" s="39"/>
      <c r="L420" s="35">
        <f t="shared" si="124"/>
        <v>387896.75</v>
      </c>
      <c r="M420" s="39">
        <f t="shared" si="131"/>
        <v>399533.65</v>
      </c>
    </row>
    <row r="421" spans="1:13" ht="38.25" hidden="1">
      <c r="A421" s="99" t="s">
        <v>390</v>
      </c>
      <c r="B421" s="61" t="s">
        <v>99</v>
      </c>
      <c r="C421" s="61" t="s">
        <v>386</v>
      </c>
      <c r="D421" s="75" t="s">
        <v>102</v>
      </c>
      <c r="E421" s="61" t="s">
        <v>246</v>
      </c>
      <c r="F421" s="61">
        <v>312</v>
      </c>
      <c r="G421" s="61"/>
      <c r="H421" s="61">
        <v>264</v>
      </c>
      <c r="I421" s="56"/>
      <c r="J421" s="57">
        <v>387896.75</v>
      </c>
      <c r="K421" s="57"/>
      <c r="L421" s="215">
        <f t="shared" si="124"/>
        <v>387896.75</v>
      </c>
      <c r="M421" s="57">
        <v>399533.65</v>
      </c>
    </row>
    <row r="422" spans="1:13">
      <c r="A422" s="36" t="s">
        <v>391</v>
      </c>
      <c r="B422" s="37" t="s">
        <v>99</v>
      </c>
      <c r="C422" s="5" t="s">
        <v>386</v>
      </c>
      <c r="D422" s="5" t="s">
        <v>123</v>
      </c>
      <c r="E422" s="5" t="s">
        <v>1</v>
      </c>
      <c r="F422" s="5" t="s">
        <v>1</v>
      </c>
      <c r="G422" s="5"/>
      <c r="H422" s="5" t="s">
        <v>1</v>
      </c>
      <c r="I422" s="38" t="s">
        <v>1</v>
      </c>
      <c r="J422" s="39">
        <f>J423+J452+J460</f>
        <v>8255602</v>
      </c>
      <c r="K422" s="39"/>
      <c r="L422" s="35">
        <f t="shared" si="124"/>
        <v>8255602</v>
      </c>
      <c r="M422" s="39">
        <f>M423+M452+M460</f>
        <v>8448068.4000000004</v>
      </c>
    </row>
    <row r="423" spans="1:13">
      <c r="A423" s="40" t="s">
        <v>392</v>
      </c>
      <c r="B423" s="5" t="s">
        <v>99</v>
      </c>
      <c r="C423" s="5" t="s">
        <v>386</v>
      </c>
      <c r="D423" s="5" t="s">
        <v>123</v>
      </c>
      <c r="E423" s="5" t="s">
        <v>393</v>
      </c>
      <c r="F423" s="5" t="s">
        <v>1</v>
      </c>
      <c r="G423" s="5"/>
      <c r="H423" s="5" t="s">
        <v>1</v>
      </c>
      <c r="I423" s="38" t="s">
        <v>1</v>
      </c>
      <c r="J423" s="39">
        <f>J424+J429+J443</f>
        <v>4070880</v>
      </c>
      <c r="K423" s="39"/>
      <c r="L423" s="35">
        <f t="shared" si="124"/>
        <v>4070880</v>
      </c>
      <c r="M423" s="39">
        <f>M424+M429+M443</f>
        <v>4187006.4</v>
      </c>
    </row>
    <row r="424" spans="1:13">
      <c r="A424" s="40" t="s">
        <v>394</v>
      </c>
      <c r="B424" s="5">
        <v>803</v>
      </c>
      <c r="C424" s="5">
        <v>10</v>
      </c>
      <c r="D424" s="73" t="s">
        <v>123</v>
      </c>
      <c r="E424" s="5" t="s">
        <v>395</v>
      </c>
      <c r="F424" s="5"/>
      <c r="G424" s="5"/>
      <c r="H424" s="5"/>
      <c r="I424" s="38"/>
      <c r="J424" s="39">
        <f t="shared" ref="J424:M427" si="132">J425</f>
        <v>200000</v>
      </c>
      <c r="K424" s="39"/>
      <c r="L424" s="35">
        <f t="shared" si="124"/>
        <v>200000</v>
      </c>
      <c r="M424" s="39">
        <f t="shared" si="132"/>
        <v>200000</v>
      </c>
    </row>
    <row r="425" spans="1:13" ht="27">
      <c r="A425" s="41" t="s">
        <v>396</v>
      </c>
      <c r="B425" s="42">
        <v>803</v>
      </c>
      <c r="C425" s="42">
        <v>10</v>
      </c>
      <c r="D425" s="72" t="s">
        <v>123</v>
      </c>
      <c r="E425" s="42" t="s">
        <v>397</v>
      </c>
      <c r="F425" s="42"/>
      <c r="G425" s="42"/>
      <c r="H425" s="42"/>
      <c r="I425" s="43"/>
      <c r="J425" s="44">
        <f t="shared" si="132"/>
        <v>200000</v>
      </c>
      <c r="K425" s="44"/>
      <c r="L425" s="214">
        <f t="shared" si="124"/>
        <v>200000</v>
      </c>
      <c r="M425" s="44">
        <f t="shared" si="132"/>
        <v>200000</v>
      </c>
    </row>
    <row r="426" spans="1:13" ht="38.25">
      <c r="A426" s="40" t="s">
        <v>398</v>
      </c>
      <c r="B426" s="5">
        <v>803</v>
      </c>
      <c r="C426" s="5">
        <v>10</v>
      </c>
      <c r="D426" s="73" t="s">
        <v>123</v>
      </c>
      <c r="E426" s="5" t="s">
        <v>395</v>
      </c>
      <c r="F426" s="5">
        <v>630</v>
      </c>
      <c r="G426" s="5"/>
      <c r="H426" s="5"/>
      <c r="I426" s="38"/>
      <c r="J426" s="39">
        <f t="shared" si="132"/>
        <v>200000</v>
      </c>
      <c r="K426" s="39"/>
      <c r="L426" s="35">
        <f t="shared" si="124"/>
        <v>200000</v>
      </c>
      <c r="M426" s="39">
        <f t="shared" si="132"/>
        <v>200000</v>
      </c>
    </row>
    <row r="427" spans="1:13" ht="25.5" hidden="1">
      <c r="A427" s="6" t="s">
        <v>399</v>
      </c>
      <c r="B427" s="5">
        <v>803</v>
      </c>
      <c r="C427" s="5">
        <v>10</v>
      </c>
      <c r="D427" s="73" t="s">
        <v>123</v>
      </c>
      <c r="E427" s="5" t="s">
        <v>395</v>
      </c>
      <c r="F427" s="5">
        <v>630</v>
      </c>
      <c r="G427" s="5"/>
      <c r="H427" s="5"/>
      <c r="I427" s="38"/>
      <c r="J427" s="39">
        <f t="shared" si="132"/>
        <v>200000</v>
      </c>
      <c r="K427" s="39"/>
      <c r="L427" s="35">
        <f t="shared" si="124"/>
        <v>200000</v>
      </c>
      <c r="M427" s="39">
        <f t="shared" si="132"/>
        <v>200000</v>
      </c>
    </row>
    <row r="428" spans="1:13" ht="38.25" hidden="1">
      <c r="A428" s="17" t="s">
        <v>400</v>
      </c>
      <c r="B428" s="61">
        <v>803</v>
      </c>
      <c r="C428" s="61">
        <v>10</v>
      </c>
      <c r="D428" s="75" t="s">
        <v>123</v>
      </c>
      <c r="E428" s="61" t="s">
        <v>397</v>
      </c>
      <c r="F428" s="61">
        <v>634</v>
      </c>
      <c r="G428" s="61"/>
      <c r="H428" s="61">
        <v>246</v>
      </c>
      <c r="I428" s="38"/>
      <c r="J428" s="57">
        <v>200000</v>
      </c>
      <c r="K428" s="57"/>
      <c r="L428" s="215">
        <f t="shared" si="124"/>
        <v>200000</v>
      </c>
      <c r="M428" s="57">
        <v>200000</v>
      </c>
    </row>
    <row r="429" spans="1:13" ht="25.5">
      <c r="A429" s="40" t="s">
        <v>401</v>
      </c>
      <c r="B429" s="5" t="s">
        <v>99</v>
      </c>
      <c r="C429" s="5" t="s">
        <v>386</v>
      </c>
      <c r="D429" s="5" t="s">
        <v>123</v>
      </c>
      <c r="E429" s="5" t="s">
        <v>402</v>
      </c>
      <c r="F429" s="5" t="s">
        <v>1</v>
      </c>
      <c r="G429" s="5"/>
      <c r="H429" s="5" t="s">
        <v>1</v>
      </c>
      <c r="I429" s="38" t="s">
        <v>1</v>
      </c>
      <c r="J429" s="39">
        <f t="shared" ref="J429:M429" si="133">J430</f>
        <v>3720080</v>
      </c>
      <c r="K429" s="39"/>
      <c r="L429" s="35">
        <f t="shared" si="124"/>
        <v>3720080</v>
      </c>
      <c r="M429" s="39">
        <f t="shared" si="133"/>
        <v>3831682.4</v>
      </c>
    </row>
    <row r="430" spans="1:13" ht="40.5">
      <c r="A430" s="41" t="s">
        <v>403</v>
      </c>
      <c r="B430" s="42" t="s">
        <v>99</v>
      </c>
      <c r="C430" s="42" t="s">
        <v>386</v>
      </c>
      <c r="D430" s="42" t="s">
        <v>123</v>
      </c>
      <c r="E430" s="42" t="s">
        <v>404</v>
      </c>
      <c r="F430" s="42" t="s">
        <v>1</v>
      </c>
      <c r="G430" s="42"/>
      <c r="H430" s="42" t="s">
        <v>1</v>
      </c>
      <c r="I430" s="43" t="s">
        <v>1</v>
      </c>
      <c r="J430" s="44">
        <f>J431+J438</f>
        <v>3720080</v>
      </c>
      <c r="K430" s="44"/>
      <c r="L430" s="214">
        <f t="shared" si="124"/>
        <v>3720080</v>
      </c>
      <c r="M430" s="44">
        <f>M431+M438</f>
        <v>3831682.4</v>
      </c>
    </row>
    <row r="431" spans="1:13" ht="25.5">
      <c r="A431" s="40" t="s">
        <v>129</v>
      </c>
      <c r="B431" s="5" t="s">
        <v>99</v>
      </c>
      <c r="C431" s="5" t="s">
        <v>386</v>
      </c>
      <c r="D431" s="5" t="s">
        <v>123</v>
      </c>
      <c r="E431" s="5" t="s">
        <v>404</v>
      </c>
      <c r="F431" s="5" t="s">
        <v>130</v>
      </c>
      <c r="G431" s="5"/>
      <c r="H431" s="5" t="s">
        <v>1</v>
      </c>
      <c r="I431" s="38" t="s">
        <v>1</v>
      </c>
      <c r="J431" s="39">
        <f t="shared" ref="J431:M432" si="134">J432</f>
        <v>808080</v>
      </c>
      <c r="K431" s="39"/>
      <c r="L431" s="35">
        <f t="shared" si="124"/>
        <v>808080</v>
      </c>
      <c r="M431" s="39">
        <f t="shared" si="134"/>
        <v>832322.4</v>
      </c>
    </row>
    <row r="432" spans="1:13" ht="38.25" hidden="1">
      <c r="A432" s="40" t="s">
        <v>131</v>
      </c>
      <c r="B432" s="5" t="s">
        <v>99</v>
      </c>
      <c r="C432" s="5" t="s">
        <v>386</v>
      </c>
      <c r="D432" s="5" t="s">
        <v>123</v>
      </c>
      <c r="E432" s="5" t="s">
        <v>404</v>
      </c>
      <c r="F432" s="5" t="s">
        <v>132</v>
      </c>
      <c r="G432" s="5"/>
      <c r="H432" s="5" t="s">
        <v>1</v>
      </c>
      <c r="I432" s="38" t="s">
        <v>1</v>
      </c>
      <c r="J432" s="39">
        <f t="shared" si="134"/>
        <v>808080</v>
      </c>
      <c r="K432" s="39"/>
      <c r="L432" s="35">
        <f t="shared" si="124"/>
        <v>808080</v>
      </c>
      <c r="M432" s="39">
        <f t="shared" si="134"/>
        <v>832322.4</v>
      </c>
    </row>
    <row r="433" spans="1:13" ht="38.25" hidden="1">
      <c r="A433" s="6" t="s">
        <v>133</v>
      </c>
      <c r="B433" s="5" t="s">
        <v>99</v>
      </c>
      <c r="C433" s="5" t="s">
        <v>386</v>
      </c>
      <c r="D433" s="5" t="s">
        <v>123</v>
      </c>
      <c r="E433" s="5" t="s">
        <v>404</v>
      </c>
      <c r="F433" s="5" t="s">
        <v>134</v>
      </c>
      <c r="G433" s="5"/>
      <c r="H433" s="5" t="s">
        <v>1</v>
      </c>
      <c r="I433" s="38" t="s">
        <v>1</v>
      </c>
      <c r="J433" s="39">
        <f>J434+J436</f>
        <v>808080</v>
      </c>
      <c r="K433" s="39"/>
      <c r="L433" s="35">
        <f t="shared" si="124"/>
        <v>808080</v>
      </c>
      <c r="M433" s="39">
        <f>M434+M436</f>
        <v>832322.4</v>
      </c>
    </row>
    <row r="434" spans="1:13" hidden="1">
      <c r="A434" s="17" t="s">
        <v>188</v>
      </c>
      <c r="B434" s="16" t="s">
        <v>99</v>
      </c>
      <c r="C434" s="16" t="s">
        <v>386</v>
      </c>
      <c r="D434" s="16" t="s">
        <v>123</v>
      </c>
      <c r="E434" s="61" t="s">
        <v>404</v>
      </c>
      <c r="F434" s="16" t="s">
        <v>134</v>
      </c>
      <c r="G434" s="16"/>
      <c r="H434" s="16" t="s">
        <v>135</v>
      </c>
      <c r="I434" s="19" t="s">
        <v>1</v>
      </c>
      <c r="J434" s="12">
        <f t="shared" ref="J434:M434" si="135">J435</f>
        <v>208000</v>
      </c>
      <c r="K434" s="12"/>
      <c r="L434" s="215">
        <f t="shared" si="124"/>
        <v>208000</v>
      </c>
      <c r="M434" s="12">
        <f t="shared" si="135"/>
        <v>214240</v>
      </c>
    </row>
    <row r="435" spans="1:13" hidden="1">
      <c r="A435" s="17" t="s">
        <v>313</v>
      </c>
      <c r="B435" s="16" t="s">
        <v>99</v>
      </c>
      <c r="C435" s="16" t="s">
        <v>386</v>
      </c>
      <c r="D435" s="16" t="s">
        <v>123</v>
      </c>
      <c r="E435" s="61" t="s">
        <v>404</v>
      </c>
      <c r="F435" s="16" t="s">
        <v>134</v>
      </c>
      <c r="G435" s="16"/>
      <c r="H435" s="16" t="s">
        <v>135</v>
      </c>
      <c r="I435" s="19">
        <v>1140</v>
      </c>
      <c r="J435" s="12">
        <v>208000</v>
      </c>
      <c r="K435" s="12"/>
      <c r="L435" s="215">
        <f t="shared" si="124"/>
        <v>208000</v>
      </c>
      <c r="M435" s="12">
        <v>214240</v>
      </c>
    </row>
    <row r="436" spans="1:13" hidden="1">
      <c r="A436" s="17" t="s">
        <v>137</v>
      </c>
      <c r="B436" s="16" t="s">
        <v>99</v>
      </c>
      <c r="C436" s="16" t="s">
        <v>386</v>
      </c>
      <c r="D436" s="16" t="s">
        <v>123</v>
      </c>
      <c r="E436" s="61" t="s">
        <v>404</v>
      </c>
      <c r="F436" s="16" t="s">
        <v>134</v>
      </c>
      <c r="G436" s="16"/>
      <c r="H436" s="16">
        <v>340</v>
      </c>
      <c r="I436" s="19" t="s">
        <v>1</v>
      </c>
      <c r="J436" s="12">
        <f t="shared" ref="J436:M436" si="136">J437</f>
        <v>600080</v>
      </c>
      <c r="K436" s="12"/>
      <c r="L436" s="215">
        <f t="shared" si="124"/>
        <v>600080</v>
      </c>
      <c r="M436" s="12">
        <f t="shared" si="136"/>
        <v>618082.4</v>
      </c>
    </row>
    <row r="437" spans="1:13" ht="25.5" hidden="1">
      <c r="A437" s="17" t="s">
        <v>138</v>
      </c>
      <c r="B437" s="16" t="s">
        <v>99</v>
      </c>
      <c r="C437" s="16" t="s">
        <v>386</v>
      </c>
      <c r="D437" s="16" t="s">
        <v>123</v>
      </c>
      <c r="E437" s="61" t="s">
        <v>404</v>
      </c>
      <c r="F437" s="16" t="s">
        <v>134</v>
      </c>
      <c r="G437" s="16"/>
      <c r="H437" s="16">
        <v>349</v>
      </c>
      <c r="I437" s="19" t="s">
        <v>139</v>
      </c>
      <c r="J437" s="12">
        <v>600080</v>
      </c>
      <c r="K437" s="12"/>
      <c r="L437" s="215">
        <f t="shared" si="124"/>
        <v>600080</v>
      </c>
      <c r="M437" s="12">
        <v>618082.4</v>
      </c>
    </row>
    <row r="438" spans="1:13" ht="25.5">
      <c r="A438" s="40" t="s">
        <v>140</v>
      </c>
      <c r="B438" s="5" t="s">
        <v>99</v>
      </c>
      <c r="C438" s="5" t="s">
        <v>386</v>
      </c>
      <c r="D438" s="5" t="s">
        <v>123</v>
      </c>
      <c r="E438" s="5" t="s">
        <v>404</v>
      </c>
      <c r="F438" s="5" t="s">
        <v>141</v>
      </c>
      <c r="G438" s="5"/>
      <c r="H438" s="5" t="s">
        <v>1</v>
      </c>
      <c r="I438" s="38" t="s">
        <v>1</v>
      </c>
      <c r="J438" s="39">
        <f t="shared" ref="J438:M441" si="137">J439</f>
        <v>2912000</v>
      </c>
      <c r="K438" s="39"/>
      <c r="L438" s="35">
        <f t="shared" si="124"/>
        <v>2912000</v>
      </c>
      <c r="M438" s="39">
        <f t="shared" si="137"/>
        <v>2999360</v>
      </c>
    </row>
    <row r="439" spans="1:13" ht="25.5" hidden="1">
      <c r="A439" s="40" t="s">
        <v>388</v>
      </c>
      <c r="B439" s="5" t="s">
        <v>99</v>
      </c>
      <c r="C439" s="5" t="s">
        <v>386</v>
      </c>
      <c r="D439" s="5" t="s">
        <v>123</v>
      </c>
      <c r="E439" s="5" t="s">
        <v>404</v>
      </c>
      <c r="F439" s="5">
        <v>310</v>
      </c>
      <c r="G439" s="5"/>
      <c r="H439" s="5" t="s">
        <v>1</v>
      </c>
      <c r="I439" s="38" t="s">
        <v>1</v>
      </c>
      <c r="J439" s="39">
        <f t="shared" si="137"/>
        <v>2912000</v>
      </c>
      <c r="K439" s="39"/>
      <c r="L439" s="35">
        <f t="shared" si="124"/>
        <v>2912000</v>
      </c>
      <c r="M439" s="39">
        <f t="shared" si="137"/>
        <v>2999360</v>
      </c>
    </row>
    <row r="440" spans="1:13" ht="38.25" hidden="1">
      <c r="A440" s="6" t="s">
        <v>405</v>
      </c>
      <c r="B440" s="5" t="s">
        <v>99</v>
      </c>
      <c r="C440" s="5" t="s">
        <v>386</v>
      </c>
      <c r="D440" s="5" t="s">
        <v>123</v>
      </c>
      <c r="E440" s="5" t="s">
        <v>404</v>
      </c>
      <c r="F440" s="5">
        <v>313</v>
      </c>
      <c r="G440" s="5"/>
      <c r="H440" s="5" t="s">
        <v>1</v>
      </c>
      <c r="I440" s="38" t="s">
        <v>1</v>
      </c>
      <c r="J440" s="39">
        <f t="shared" si="137"/>
        <v>2912000</v>
      </c>
      <c r="K440" s="39"/>
      <c r="L440" s="35">
        <f t="shared" si="124"/>
        <v>2912000</v>
      </c>
      <c r="M440" s="39">
        <f t="shared" si="137"/>
        <v>2999360</v>
      </c>
    </row>
    <row r="441" spans="1:13" hidden="1">
      <c r="A441" s="17" t="s">
        <v>406</v>
      </c>
      <c r="B441" s="16" t="s">
        <v>99</v>
      </c>
      <c r="C441" s="16" t="s">
        <v>386</v>
      </c>
      <c r="D441" s="16" t="s">
        <v>123</v>
      </c>
      <c r="E441" s="61" t="s">
        <v>404</v>
      </c>
      <c r="F441" s="16">
        <v>313</v>
      </c>
      <c r="G441" s="16"/>
      <c r="H441" s="16" t="s">
        <v>407</v>
      </c>
      <c r="I441" s="19" t="s">
        <v>1</v>
      </c>
      <c r="J441" s="12">
        <f t="shared" si="137"/>
        <v>2912000</v>
      </c>
      <c r="K441" s="12"/>
      <c r="L441" s="215">
        <f t="shared" si="124"/>
        <v>2912000</v>
      </c>
      <c r="M441" s="12">
        <f t="shared" si="137"/>
        <v>2999360</v>
      </c>
    </row>
    <row r="442" spans="1:13" hidden="1">
      <c r="A442" s="17" t="s">
        <v>158</v>
      </c>
      <c r="B442" s="16" t="s">
        <v>99</v>
      </c>
      <c r="C442" s="16" t="s">
        <v>386</v>
      </c>
      <c r="D442" s="16" t="s">
        <v>123</v>
      </c>
      <c r="E442" s="61" t="s">
        <v>404</v>
      </c>
      <c r="F442" s="16">
        <v>313</v>
      </c>
      <c r="G442" s="16"/>
      <c r="H442" s="16" t="s">
        <v>407</v>
      </c>
      <c r="I442" s="19" t="s">
        <v>408</v>
      </c>
      <c r="J442" s="12">
        <v>2912000</v>
      </c>
      <c r="K442" s="12"/>
      <c r="L442" s="215">
        <f t="shared" si="124"/>
        <v>2912000</v>
      </c>
      <c r="M442" s="12">
        <v>2999360</v>
      </c>
    </row>
    <row r="443" spans="1:13">
      <c r="A443" s="40" t="s">
        <v>409</v>
      </c>
      <c r="B443" s="5" t="s">
        <v>99</v>
      </c>
      <c r="C443" s="5" t="s">
        <v>386</v>
      </c>
      <c r="D443" s="5" t="s">
        <v>123</v>
      </c>
      <c r="E443" s="5" t="s">
        <v>410</v>
      </c>
      <c r="F443" s="5" t="s">
        <v>1</v>
      </c>
      <c r="G443" s="5"/>
      <c r="H443" s="5" t="s">
        <v>1</v>
      </c>
      <c r="I443" s="38" t="s">
        <v>1</v>
      </c>
      <c r="J443" s="39">
        <f t="shared" ref="J443:M446" si="138">J444</f>
        <v>150800</v>
      </c>
      <c r="K443" s="39"/>
      <c r="L443" s="35">
        <f t="shared" si="124"/>
        <v>150800</v>
      </c>
      <c r="M443" s="39">
        <f t="shared" si="138"/>
        <v>155324</v>
      </c>
    </row>
    <row r="444" spans="1:13" ht="27">
      <c r="A444" s="41" t="s">
        <v>411</v>
      </c>
      <c r="B444" s="42" t="s">
        <v>99</v>
      </c>
      <c r="C444" s="42" t="s">
        <v>386</v>
      </c>
      <c r="D444" s="42" t="s">
        <v>123</v>
      </c>
      <c r="E444" s="42" t="s">
        <v>412</v>
      </c>
      <c r="F444" s="42" t="s">
        <v>1</v>
      </c>
      <c r="G444" s="42"/>
      <c r="H444" s="42" t="s">
        <v>1</v>
      </c>
      <c r="I444" s="43" t="s">
        <v>1</v>
      </c>
      <c r="J444" s="44">
        <f t="shared" si="138"/>
        <v>150800</v>
      </c>
      <c r="K444" s="44"/>
      <c r="L444" s="214">
        <f t="shared" si="124"/>
        <v>150800</v>
      </c>
      <c r="M444" s="44">
        <f t="shared" si="138"/>
        <v>155324</v>
      </c>
    </row>
    <row r="445" spans="1:13" ht="25.5">
      <c r="A445" s="40" t="s">
        <v>129</v>
      </c>
      <c r="B445" s="5" t="s">
        <v>99</v>
      </c>
      <c r="C445" s="5" t="s">
        <v>386</v>
      </c>
      <c r="D445" s="5" t="s">
        <v>123</v>
      </c>
      <c r="E445" s="42" t="s">
        <v>412</v>
      </c>
      <c r="F445" s="5" t="s">
        <v>130</v>
      </c>
      <c r="G445" s="5"/>
      <c r="H445" s="5" t="s">
        <v>1</v>
      </c>
      <c r="I445" s="38" t="s">
        <v>1</v>
      </c>
      <c r="J445" s="39">
        <f t="shared" si="138"/>
        <v>150800</v>
      </c>
      <c r="K445" s="39"/>
      <c r="L445" s="35">
        <f t="shared" si="124"/>
        <v>150800</v>
      </c>
      <c r="M445" s="39">
        <f t="shared" si="138"/>
        <v>155324</v>
      </c>
    </row>
    <row r="446" spans="1:13" ht="38.25" hidden="1">
      <c r="A446" s="40" t="s">
        <v>131</v>
      </c>
      <c r="B446" s="5" t="s">
        <v>99</v>
      </c>
      <c r="C446" s="5" t="s">
        <v>386</v>
      </c>
      <c r="D446" s="5" t="s">
        <v>123</v>
      </c>
      <c r="E446" s="5" t="s">
        <v>412</v>
      </c>
      <c r="F446" s="5" t="s">
        <v>132</v>
      </c>
      <c r="G446" s="5"/>
      <c r="H446" s="5" t="s">
        <v>1</v>
      </c>
      <c r="I446" s="38" t="s">
        <v>1</v>
      </c>
      <c r="J446" s="39">
        <f t="shared" si="138"/>
        <v>150800</v>
      </c>
      <c r="K446" s="39"/>
      <c r="L446" s="35">
        <f t="shared" si="124"/>
        <v>150800</v>
      </c>
      <c r="M446" s="39">
        <f t="shared" si="138"/>
        <v>155324</v>
      </c>
    </row>
    <row r="447" spans="1:13" ht="38.25" hidden="1">
      <c r="A447" s="6" t="s">
        <v>133</v>
      </c>
      <c r="B447" s="5" t="s">
        <v>99</v>
      </c>
      <c r="C447" s="5" t="s">
        <v>386</v>
      </c>
      <c r="D447" s="5" t="s">
        <v>123</v>
      </c>
      <c r="E447" s="5" t="s">
        <v>412</v>
      </c>
      <c r="F447" s="5" t="s">
        <v>134</v>
      </c>
      <c r="G447" s="5"/>
      <c r="H447" s="5" t="s">
        <v>1</v>
      </c>
      <c r="I447" s="38" t="s">
        <v>1</v>
      </c>
      <c r="J447" s="39">
        <f>J448+J450</f>
        <v>150800</v>
      </c>
      <c r="K447" s="39"/>
      <c r="L447" s="35">
        <f t="shared" si="124"/>
        <v>150800</v>
      </c>
      <c r="M447" s="39">
        <f>M448+M450</f>
        <v>155324</v>
      </c>
    </row>
    <row r="448" spans="1:13" hidden="1">
      <c r="A448" s="17" t="s">
        <v>235</v>
      </c>
      <c r="B448" s="16" t="s">
        <v>99</v>
      </c>
      <c r="C448" s="16" t="s">
        <v>386</v>
      </c>
      <c r="D448" s="16" t="s">
        <v>123</v>
      </c>
      <c r="E448" s="61" t="s">
        <v>412</v>
      </c>
      <c r="F448" s="16" t="s">
        <v>134</v>
      </c>
      <c r="G448" s="16"/>
      <c r="H448" s="16" t="s">
        <v>354</v>
      </c>
      <c r="I448" s="19" t="s">
        <v>1</v>
      </c>
      <c r="J448" s="12">
        <f t="shared" ref="J448:M448" si="139">J449</f>
        <v>46800</v>
      </c>
      <c r="K448" s="12"/>
      <c r="L448" s="215">
        <f t="shared" si="124"/>
        <v>46800</v>
      </c>
      <c r="M448" s="12">
        <f t="shared" si="139"/>
        <v>48204</v>
      </c>
    </row>
    <row r="449" spans="1:13" ht="25.5" hidden="1">
      <c r="A449" s="17" t="s">
        <v>413</v>
      </c>
      <c r="B449" s="16" t="s">
        <v>99</v>
      </c>
      <c r="C449" s="16" t="s">
        <v>386</v>
      </c>
      <c r="D449" s="16" t="s">
        <v>123</v>
      </c>
      <c r="E449" s="61" t="s">
        <v>412</v>
      </c>
      <c r="F449" s="16" t="s">
        <v>134</v>
      </c>
      <c r="G449" s="16"/>
      <c r="H449" s="16" t="s">
        <v>354</v>
      </c>
      <c r="I449" s="19" t="s">
        <v>355</v>
      </c>
      <c r="J449" s="12">
        <v>46800</v>
      </c>
      <c r="K449" s="12"/>
      <c r="L449" s="215">
        <f t="shared" si="124"/>
        <v>46800</v>
      </c>
      <c r="M449" s="12">
        <v>48204</v>
      </c>
    </row>
    <row r="450" spans="1:13" hidden="1">
      <c r="A450" s="17" t="s">
        <v>188</v>
      </c>
      <c r="B450" s="16" t="s">
        <v>99</v>
      </c>
      <c r="C450" s="16" t="s">
        <v>386</v>
      </c>
      <c r="D450" s="16" t="s">
        <v>123</v>
      </c>
      <c r="E450" s="61" t="s">
        <v>412</v>
      </c>
      <c r="F450" s="16" t="s">
        <v>134</v>
      </c>
      <c r="G450" s="16"/>
      <c r="H450" s="16" t="s">
        <v>135</v>
      </c>
      <c r="I450" s="19" t="s">
        <v>1</v>
      </c>
      <c r="J450" s="12">
        <f t="shared" ref="J450:M450" si="140">J451</f>
        <v>104000</v>
      </c>
      <c r="K450" s="12"/>
      <c r="L450" s="215">
        <f t="shared" si="124"/>
        <v>104000</v>
      </c>
      <c r="M450" s="12">
        <f t="shared" si="140"/>
        <v>107120</v>
      </c>
    </row>
    <row r="451" spans="1:13" hidden="1">
      <c r="A451" s="17" t="s">
        <v>313</v>
      </c>
      <c r="B451" s="16" t="s">
        <v>99</v>
      </c>
      <c r="C451" s="16" t="s">
        <v>386</v>
      </c>
      <c r="D451" s="16" t="s">
        <v>123</v>
      </c>
      <c r="E451" s="61" t="s">
        <v>412</v>
      </c>
      <c r="F451" s="16" t="s">
        <v>134</v>
      </c>
      <c r="G451" s="16"/>
      <c r="H451" s="16" t="s">
        <v>135</v>
      </c>
      <c r="I451" s="19">
        <v>1140</v>
      </c>
      <c r="J451" s="12">
        <v>104000</v>
      </c>
      <c r="K451" s="12"/>
      <c r="L451" s="215">
        <f t="shared" si="124"/>
        <v>104000</v>
      </c>
      <c r="M451" s="12">
        <v>107120</v>
      </c>
    </row>
    <row r="452" spans="1:13" ht="38.25">
      <c r="A452" s="40" t="s">
        <v>414</v>
      </c>
      <c r="B452" s="5" t="s">
        <v>99</v>
      </c>
      <c r="C452" s="5" t="s">
        <v>386</v>
      </c>
      <c r="D452" s="5" t="s">
        <v>123</v>
      </c>
      <c r="E452" s="5" t="s">
        <v>415</v>
      </c>
      <c r="F452" s="5" t="s">
        <v>1</v>
      </c>
      <c r="G452" s="5"/>
      <c r="H452" s="5" t="s">
        <v>1</v>
      </c>
      <c r="I452" s="38" t="s">
        <v>1</v>
      </c>
      <c r="J452" s="39">
        <f>J453</f>
        <v>2544672</v>
      </c>
      <c r="K452" s="39"/>
      <c r="L452" s="35">
        <f t="shared" si="124"/>
        <v>2544672</v>
      </c>
      <c r="M452" s="39">
        <f>M453</f>
        <v>2621012</v>
      </c>
    </row>
    <row r="453" spans="1:13" ht="38.25">
      <c r="A453" s="40" t="s">
        <v>421</v>
      </c>
      <c r="B453" s="5" t="s">
        <v>99</v>
      </c>
      <c r="C453" s="5" t="s">
        <v>386</v>
      </c>
      <c r="D453" s="5" t="s">
        <v>123</v>
      </c>
      <c r="E453" s="5" t="s">
        <v>422</v>
      </c>
      <c r="F453" s="5" t="s">
        <v>1</v>
      </c>
      <c r="G453" s="5"/>
      <c r="H453" s="5" t="s">
        <v>1</v>
      </c>
      <c r="I453" s="38" t="s">
        <v>1</v>
      </c>
      <c r="J453" s="39">
        <f t="shared" ref="J453:M458" si="141">J454</f>
        <v>2544672</v>
      </c>
      <c r="K453" s="39"/>
      <c r="L453" s="35">
        <f t="shared" si="124"/>
        <v>2544672</v>
      </c>
      <c r="M453" s="39">
        <f t="shared" si="141"/>
        <v>2621012</v>
      </c>
    </row>
    <row r="454" spans="1:13" ht="27">
      <c r="A454" s="41" t="s">
        <v>423</v>
      </c>
      <c r="B454" s="42" t="s">
        <v>99</v>
      </c>
      <c r="C454" s="42" t="s">
        <v>386</v>
      </c>
      <c r="D454" s="42" t="s">
        <v>123</v>
      </c>
      <c r="E454" s="42" t="s">
        <v>422</v>
      </c>
      <c r="F454" s="42" t="s">
        <v>1</v>
      </c>
      <c r="G454" s="42"/>
      <c r="H454" s="42" t="s">
        <v>1</v>
      </c>
      <c r="I454" s="43" t="s">
        <v>1</v>
      </c>
      <c r="J454" s="44">
        <f t="shared" si="141"/>
        <v>2544672</v>
      </c>
      <c r="K454" s="44"/>
      <c r="L454" s="214">
        <f t="shared" si="124"/>
        <v>2544672</v>
      </c>
      <c r="M454" s="44">
        <f t="shared" si="141"/>
        <v>2621012</v>
      </c>
    </row>
    <row r="455" spans="1:13" ht="25.5">
      <c r="A455" s="40" t="s">
        <v>140</v>
      </c>
      <c r="B455" s="5" t="s">
        <v>99</v>
      </c>
      <c r="C455" s="5" t="s">
        <v>386</v>
      </c>
      <c r="D455" s="5" t="s">
        <v>123</v>
      </c>
      <c r="E455" s="5" t="s">
        <v>422</v>
      </c>
      <c r="F455" s="5" t="s">
        <v>141</v>
      </c>
      <c r="G455" s="5"/>
      <c r="H455" s="5" t="s">
        <v>1</v>
      </c>
      <c r="I455" s="38" t="s">
        <v>1</v>
      </c>
      <c r="J455" s="39">
        <f t="shared" si="141"/>
        <v>2544672</v>
      </c>
      <c r="K455" s="39"/>
      <c r="L455" s="35">
        <f t="shared" si="124"/>
        <v>2544672</v>
      </c>
      <c r="M455" s="39">
        <f t="shared" si="141"/>
        <v>2621012</v>
      </c>
    </row>
    <row r="456" spans="1:13" ht="38.25" hidden="1">
      <c r="A456" s="40" t="s">
        <v>424</v>
      </c>
      <c r="B456" s="5" t="s">
        <v>99</v>
      </c>
      <c r="C456" s="5" t="s">
        <v>386</v>
      </c>
      <c r="D456" s="5" t="s">
        <v>123</v>
      </c>
      <c r="E456" s="5" t="s">
        <v>422</v>
      </c>
      <c r="F456" s="5" t="s">
        <v>425</v>
      </c>
      <c r="G456" s="5"/>
      <c r="H456" s="5" t="s">
        <v>1</v>
      </c>
      <c r="I456" s="38" t="s">
        <v>1</v>
      </c>
      <c r="J456" s="39">
        <f t="shared" si="141"/>
        <v>2544672</v>
      </c>
      <c r="K456" s="39"/>
      <c r="L456" s="35">
        <f t="shared" si="124"/>
        <v>2544672</v>
      </c>
      <c r="M456" s="39">
        <f t="shared" si="141"/>
        <v>2621012</v>
      </c>
    </row>
    <row r="457" spans="1:13" hidden="1">
      <c r="A457" s="6" t="s">
        <v>426</v>
      </c>
      <c r="B457" s="5" t="s">
        <v>99</v>
      </c>
      <c r="C457" s="5" t="s">
        <v>386</v>
      </c>
      <c r="D457" s="5" t="s">
        <v>123</v>
      </c>
      <c r="E457" s="5" t="s">
        <v>422</v>
      </c>
      <c r="F457" s="5" t="s">
        <v>427</v>
      </c>
      <c r="G457" s="5"/>
      <c r="H457" s="5" t="s">
        <v>1</v>
      </c>
      <c r="I457" s="38" t="s">
        <v>1</v>
      </c>
      <c r="J457" s="39">
        <f t="shared" si="141"/>
        <v>2544672</v>
      </c>
      <c r="K457" s="39"/>
      <c r="L457" s="35">
        <f t="shared" si="124"/>
        <v>2544672</v>
      </c>
      <c r="M457" s="39">
        <f t="shared" si="141"/>
        <v>2621012</v>
      </c>
    </row>
    <row r="458" spans="1:13" hidden="1">
      <c r="A458" s="17" t="s">
        <v>406</v>
      </c>
      <c r="B458" s="16" t="s">
        <v>99</v>
      </c>
      <c r="C458" s="16" t="s">
        <v>386</v>
      </c>
      <c r="D458" s="16" t="s">
        <v>123</v>
      </c>
      <c r="E458" s="61" t="s">
        <v>422</v>
      </c>
      <c r="F458" s="16" t="s">
        <v>427</v>
      </c>
      <c r="G458" s="16"/>
      <c r="H458" s="16" t="s">
        <v>407</v>
      </c>
      <c r="I458" s="19" t="s">
        <v>1</v>
      </c>
      <c r="J458" s="12">
        <f t="shared" si="141"/>
        <v>2544672</v>
      </c>
      <c r="K458" s="12"/>
      <c r="L458" s="215">
        <f t="shared" si="124"/>
        <v>2544672</v>
      </c>
      <c r="M458" s="12">
        <f t="shared" si="141"/>
        <v>2621012</v>
      </c>
    </row>
    <row r="459" spans="1:13" hidden="1">
      <c r="A459" s="17" t="s">
        <v>158</v>
      </c>
      <c r="B459" s="16" t="s">
        <v>99</v>
      </c>
      <c r="C459" s="16" t="s">
        <v>386</v>
      </c>
      <c r="D459" s="16" t="s">
        <v>123</v>
      </c>
      <c r="E459" s="61" t="s">
        <v>422</v>
      </c>
      <c r="F459" s="16" t="s">
        <v>427</v>
      </c>
      <c r="G459" s="16"/>
      <c r="H459" s="16" t="s">
        <v>407</v>
      </c>
      <c r="I459" s="19" t="s">
        <v>408</v>
      </c>
      <c r="J459" s="12">
        <v>2544672</v>
      </c>
      <c r="K459" s="12"/>
      <c r="L459" s="215">
        <f t="shared" si="124"/>
        <v>2544672</v>
      </c>
      <c r="M459" s="12">
        <v>2621012</v>
      </c>
    </row>
    <row r="460" spans="1:13">
      <c r="A460" s="40" t="s">
        <v>105</v>
      </c>
      <c r="B460" s="5" t="s">
        <v>99</v>
      </c>
      <c r="C460" s="5" t="s">
        <v>386</v>
      </c>
      <c r="D460" s="5" t="s">
        <v>123</v>
      </c>
      <c r="E460" s="5" t="s">
        <v>106</v>
      </c>
      <c r="F460" s="5" t="s">
        <v>1</v>
      </c>
      <c r="G460" s="5"/>
      <c r="H460" s="5" t="s">
        <v>1</v>
      </c>
      <c r="I460" s="38" t="s">
        <v>1</v>
      </c>
      <c r="J460" s="39">
        <f t="shared" ref="J460:M466" si="142">J461</f>
        <v>1640050</v>
      </c>
      <c r="K460" s="39"/>
      <c r="L460" s="35">
        <f t="shared" ref="L460:L516" si="143">J460+K460</f>
        <v>1640050</v>
      </c>
      <c r="M460" s="39">
        <f t="shared" si="142"/>
        <v>1640050</v>
      </c>
    </row>
    <row r="461" spans="1:13">
      <c r="A461" s="40" t="s">
        <v>227</v>
      </c>
      <c r="B461" s="5" t="s">
        <v>99</v>
      </c>
      <c r="C461" s="5" t="s">
        <v>386</v>
      </c>
      <c r="D461" s="5" t="s">
        <v>123</v>
      </c>
      <c r="E461" s="5" t="s">
        <v>228</v>
      </c>
      <c r="F461" s="5" t="s">
        <v>1</v>
      </c>
      <c r="G461" s="5"/>
      <c r="H461" s="5" t="s">
        <v>1</v>
      </c>
      <c r="I461" s="38" t="s">
        <v>1</v>
      </c>
      <c r="J461" s="39">
        <f t="shared" si="142"/>
        <v>1640050</v>
      </c>
      <c r="K461" s="39"/>
      <c r="L461" s="35">
        <f t="shared" si="143"/>
        <v>1640050</v>
      </c>
      <c r="M461" s="39">
        <f t="shared" si="142"/>
        <v>1640050</v>
      </c>
    </row>
    <row r="462" spans="1:13" ht="27">
      <c r="A462" s="41" t="s">
        <v>428</v>
      </c>
      <c r="B462" s="42" t="s">
        <v>99</v>
      </c>
      <c r="C462" s="42" t="s">
        <v>386</v>
      </c>
      <c r="D462" s="42" t="s">
        <v>123</v>
      </c>
      <c r="E462" s="42" t="s">
        <v>429</v>
      </c>
      <c r="F462" s="42" t="s">
        <v>1</v>
      </c>
      <c r="G462" s="42"/>
      <c r="H462" s="42" t="s">
        <v>1</v>
      </c>
      <c r="I462" s="43" t="s">
        <v>1</v>
      </c>
      <c r="J462" s="44">
        <f t="shared" si="142"/>
        <v>1640050</v>
      </c>
      <c r="K462" s="44"/>
      <c r="L462" s="214">
        <f t="shared" si="143"/>
        <v>1640050</v>
      </c>
      <c r="M462" s="44">
        <f t="shared" si="142"/>
        <v>1640050</v>
      </c>
    </row>
    <row r="463" spans="1:13" ht="25.5">
      <c r="A463" s="40" t="s">
        <v>129</v>
      </c>
      <c r="B463" s="5" t="s">
        <v>99</v>
      </c>
      <c r="C463" s="5" t="s">
        <v>386</v>
      </c>
      <c r="D463" s="5" t="s">
        <v>123</v>
      </c>
      <c r="E463" s="5" t="s">
        <v>429</v>
      </c>
      <c r="F463" s="5" t="s">
        <v>130</v>
      </c>
      <c r="G463" s="5"/>
      <c r="H463" s="5" t="s">
        <v>1</v>
      </c>
      <c r="I463" s="38" t="s">
        <v>1</v>
      </c>
      <c r="J463" s="39">
        <f t="shared" si="142"/>
        <v>1640050</v>
      </c>
      <c r="K463" s="39"/>
      <c r="L463" s="35">
        <f t="shared" si="143"/>
        <v>1640050</v>
      </c>
      <c r="M463" s="39">
        <f t="shared" si="142"/>
        <v>1640050</v>
      </c>
    </row>
    <row r="464" spans="1:13" ht="38.25" hidden="1">
      <c r="A464" s="40" t="s">
        <v>131</v>
      </c>
      <c r="B464" s="5" t="s">
        <v>99</v>
      </c>
      <c r="C464" s="5" t="s">
        <v>386</v>
      </c>
      <c r="D464" s="5" t="s">
        <v>123</v>
      </c>
      <c r="E464" s="5" t="s">
        <v>429</v>
      </c>
      <c r="F464" s="5" t="s">
        <v>132</v>
      </c>
      <c r="G464" s="5"/>
      <c r="H464" s="5" t="s">
        <v>1</v>
      </c>
      <c r="I464" s="38" t="s">
        <v>1</v>
      </c>
      <c r="J464" s="39">
        <f t="shared" si="142"/>
        <v>1640050</v>
      </c>
      <c r="K464" s="39"/>
      <c r="L464" s="35">
        <f t="shared" si="143"/>
        <v>1640050</v>
      </c>
      <c r="M464" s="39">
        <f t="shared" si="142"/>
        <v>1640050</v>
      </c>
    </row>
    <row r="465" spans="1:13" ht="38.25" hidden="1">
      <c r="A465" s="6" t="s">
        <v>133</v>
      </c>
      <c r="B465" s="5" t="s">
        <v>99</v>
      </c>
      <c r="C465" s="5" t="s">
        <v>386</v>
      </c>
      <c r="D465" s="5" t="s">
        <v>123</v>
      </c>
      <c r="E465" s="5" t="s">
        <v>429</v>
      </c>
      <c r="F465" s="5" t="s">
        <v>134</v>
      </c>
      <c r="G465" s="5"/>
      <c r="H465" s="5" t="s">
        <v>1</v>
      </c>
      <c r="I465" s="38" t="s">
        <v>1</v>
      </c>
      <c r="J465" s="39">
        <f t="shared" si="142"/>
        <v>1640050</v>
      </c>
      <c r="K465" s="39"/>
      <c r="L465" s="35">
        <f t="shared" si="143"/>
        <v>1640050</v>
      </c>
      <c r="M465" s="39">
        <f t="shared" si="142"/>
        <v>1640050</v>
      </c>
    </row>
    <row r="466" spans="1:13" hidden="1">
      <c r="A466" s="17" t="s">
        <v>235</v>
      </c>
      <c r="B466" s="16" t="s">
        <v>99</v>
      </c>
      <c r="C466" s="16" t="s">
        <v>386</v>
      </c>
      <c r="D466" s="16" t="s">
        <v>123</v>
      </c>
      <c r="E466" s="16" t="s">
        <v>429</v>
      </c>
      <c r="F466" s="16" t="s">
        <v>134</v>
      </c>
      <c r="G466" s="16"/>
      <c r="H466" s="16" t="s">
        <v>354</v>
      </c>
      <c r="I466" s="19" t="s">
        <v>1</v>
      </c>
      <c r="J466" s="12">
        <f t="shared" si="142"/>
        <v>1640050</v>
      </c>
      <c r="K466" s="12"/>
      <c r="L466" s="215">
        <f t="shared" si="143"/>
        <v>1640050</v>
      </c>
      <c r="M466" s="12">
        <f t="shared" si="142"/>
        <v>1640050</v>
      </c>
    </row>
    <row r="467" spans="1:13" ht="25.5" hidden="1">
      <c r="A467" s="17" t="s">
        <v>413</v>
      </c>
      <c r="B467" s="16" t="s">
        <v>99</v>
      </c>
      <c r="C467" s="16" t="s">
        <v>386</v>
      </c>
      <c r="D467" s="16" t="s">
        <v>123</v>
      </c>
      <c r="E467" s="16" t="s">
        <v>429</v>
      </c>
      <c r="F467" s="16" t="s">
        <v>134</v>
      </c>
      <c r="G467" s="16"/>
      <c r="H467" s="16" t="s">
        <v>354</v>
      </c>
      <c r="I467" s="19" t="s">
        <v>355</v>
      </c>
      <c r="J467" s="12">
        <v>1640050</v>
      </c>
      <c r="K467" s="12"/>
      <c r="L467" s="215">
        <f t="shared" si="143"/>
        <v>1640050</v>
      </c>
      <c r="M467" s="12">
        <v>1640050</v>
      </c>
    </row>
    <row r="468" spans="1:13" ht="25.5">
      <c r="A468" s="36" t="s">
        <v>430</v>
      </c>
      <c r="B468" s="37" t="s">
        <v>99</v>
      </c>
      <c r="C468" s="5" t="s">
        <v>386</v>
      </c>
      <c r="D468" s="5" t="s">
        <v>431</v>
      </c>
      <c r="E468" s="5" t="s">
        <v>1</v>
      </c>
      <c r="F468" s="5" t="s">
        <v>1</v>
      </c>
      <c r="G468" s="5"/>
      <c r="H468" s="5" t="s">
        <v>1</v>
      </c>
      <c r="I468" s="38" t="s">
        <v>1</v>
      </c>
      <c r="J468" s="39">
        <f t="shared" ref="J468:M470" si="144">J469</f>
        <v>1241344</v>
      </c>
      <c r="K468" s="39"/>
      <c r="L468" s="35">
        <f t="shared" si="143"/>
        <v>1241344</v>
      </c>
      <c r="M468" s="39">
        <f t="shared" si="144"/>
        <v>1278584.3199999998</v>
      </c>
    </row>
    <row r="469" spans="1:13" ht="38.25">
      <c r="A469" s="40" t="s">
        <v>432</v>
      </c>
      <c r="B469" s="5" t="s">
        <v>99</v>
      </c>
      <c r="C469" s="5" t="s">
        <v>386</v>
      </c>
      <c r="D469" s="5" t="s">
        <v>431</v>
      </c>
      <c r="E469" s="5" t="s">
        <v>402</v>
      </c>
      <c r="F469" s="5" t="s">
        <v>1</v>
      </c>
      <c r="G469" s="5"/>
      <c r="H469" s="5" t="s">
        <v>1</v>
      </c>
      <c r="I469" s="38" t="s">
        <v>1</v>
      </c>
      <c r="J469" s="39">
        <f t="shared" si="144"/>
        <v>1241344</v>
      </c>
      <c r="K469" s="39"/>
      <c r="L469" s="35">
        <f t="shared" si="143"/>
        <v>1241344</v>
      </c>
      <c r="M469" s="39">
        <f t="shared" si="144"/>
        <v>1278584.3199999998</v>
      </c>
    </row>
    <row r="470" spans="1:13" ht="25.5">
      <c r="A470" s="40" t="s">
        <v>401</v>
      </c>
      <c r="B470" s="5" t="s">
        <v>99</v>
      </c>
      <c r="C470" s="5" t="s">
        <v>386</v>
      </c>
      <c r="D470" s="5" t="s">
        <v>431</v>
      </c>
      <c r="E470" s="5" t="s">
        <v>404</v>
      </c>
      <c r="F470" s="5" t="s">
        <v>1</v>
      </c>
      <c r="G470" s="5"/>
      <c r="H470" s="5" t="s">
        <v>1</v>
      </c>
      <c r="I470" s="38" t="s">
        <v>1</v>
      </c>
      <c r="J470" s="39">
        <f t="shared" si="144"/>
        <v>1241344</v>
      </c>
      <c r="K470" s="39"/>
      <c r="L470" s="35">
        <f t="shared" si="143"/>
        <v>1241344</v>
      </c>
      <c r="M470" s="39">
        <f t="shared" si="144"/>
        <v>1278584.3199999998</v>
      </c>
    </row>
    <row r="471" spans="1:13" ht="40.5">
      <c r="A471" s="41" t="s">
        <v>433</v>
      </c>
      <c r="B471" s="42" t="s">
        <v>99</v>
      </c>
      <c r="C471" s="42" t="s">
        <v>386</v>
      </c>
      <c r="D471" s="42" t="s">
        <v>431</v>
      </c>
      <c r="E471" s="42" t="s">
        <v>404</v>
      </c>
      <c r="F471" s="42" t="s">
        <v>1</v>
      </c>
      <c r="G471" s="42"/>
      <c r="H471" s="42" t="s">
        <v>1</v>
      </c>
      <c r="I471" s="43" t="s">
        <v>1</v>
      </c>
      <c r="J471" s="44">
        <f>J472+J482</f>
        <v>1241344</v>
      </c>
      <c r="K471" s="44"/>
      <c r="L471" s="214">
        <f t="shared" si="143"/>
        <v>1241344</v>
      </c>
      <c r="M471" s="44">
        <f>M472+M482</f>
        <v>1278584.3199999998</v>
      </c>
    </row>
    <row r="472" spans="1:13" ht="25.5">
      <c r="A472" s="40" t="s">
        <v>129</v>
      </c>
      <c r="B472" s="5" t="s">
        <v>99</v>
      </c>
      <c r="C472" s="5" t="s">
        <v>386</v>
      </c>
      <c r="D472" s="5" t="s">
        <v>431</v>
      </c>
      <c r="E472" s="5" t="s">
        <v>404</v>
      </c>
      <c r="F472" s="5" t="s">
        <v>130</v>
      </c>
      <c r="G472" s="5"/>
      <c r="H472" s="5" t="s">
        <v>1</v>
      </c>
      <c r="I472" s="38" t="s">
        <v>1</v>
      </c>
      <c r="J472" s="39">
        <f t="shared" ref="J472:M473" si="145">J473</f>
        <v>361504</v>
      </c>
      <c r="K472" s="39"/>
      <c r="L472" s="35">
        <f t="shared" si="143"/>
        <v>361504</v>
      </c>
      <c r="M472" s="39">
        <f t="shared" si="145"/>
        <v>372349.11999999994</v>
      </c>
    </row>
    <row r="473" spans="1:13" ht="38.25" hidden="1">
      <c r="A473" s="40" t="s">
        <v>131</v>
      </c>
      <c r="B473" s="5" t="s">
        <v>99</v>
      </c>
      <c r="C473" s="5" t="s">
        <v>386</v>
      </c>
      <c r="D473" s="5" t="s">
        <v>431</v>
      </c>
      <c r="E473" s="5" t="s">
        <v>404</v>
      </c>
      <c r="F473" s="5" t="s">
        <v>132</v>
      </c>
      <c r="G473" s="5"/>
      <c r="H473" s="5" t="s">
        <v>1</v>
      </c>
      <c r="I473" s="38" t="s">
        <v>1</v>
      </c>
      <c r="J473" s="39">
        <f t="shared" si="145"/>
        <v>361504</v>
      </c>
      <c r="K473" s="39"/>
      <c r="L473" s="35">
        <f t="shared" si="143"/>
        <v>361504</v>
      </c>
      <c r="M473" s="39">
        <f t="shared" si="145"/>
        <v>372349.11999999994</v>
      </c>
    </row>
    <row r="474" spans="1:13" ht="38.25" hidden="1">
      <c r="A474" s="6" t="s">
        <v>133</v>
      </c>
      <c r="B474" s="5" t="s">
        <v>99</v>
      </c>
      <c r="C474" s="5" t="s">
        <v>386</v>
      </c>
      <c r="D474" s="5" t="s">
        <v>431</v>
      </c>
      <c r="E474" s="5" t="s">
        <v>404</v>
      </c>
      <c r="F474" s="5" t="s">
        <v>134</v>
      </c>
      <c r="G474" s="5"/>
      <c r="H474" s="5" t="s">
        <v>1</v>
      </c>
      <c r="I474" s="38" t="s">
        <v>1</v>
      </c>
      <c r="J474" s="39">
        <f>J475+J477+J479</f>
        <v>361504</v>
      </c>
      <c r="K474" s="39"/>
      <c r="L474" s="35">
        <f t="shared" si="143"/>
        <v>361504</v>
      </c>
      <c r="M474" s="39">
        <f>M475+M477+M479</f>
        <v>372349.11999999994</v>
      </c>
    </row>
    <row r="475" spans="1:13" hidden="1">
      <c r="A475" s="17" t="s">
        <v>235</v>
      </c>
      <c r="B475" s="16" t="s">
        <v>99</v>
      </c>
      <c r="C475" s="16" t="s">
        <v>386</v>
      </c>
      <c r="D475" s="16" t="s">
        <v>431</v>
      </c>
      <c r="E475" s="61" t="s">
        <v>404</v>
      </c>
      <c r="F475" s="16" t="s">
        <v>134</v>
      </c>
      <c r="G475" s="16"/>
      <c r="H475" s="16" t="s">
        <v>354</v>
      </c>
      <c r="I475" s="19" t="s">
        <v>1</v>
      </c>
      <c r="J475" s="12">
        <f t="shared" ref="J475:M475" si="146">J476</f>
        <v>2912</v>
      </c>
      <c r="K475" s="12"/>
      <c r="L475" s="215">
        <f t="shared" si="143"/>
        <v>2912</v>
      </c>
      <c r="M475" s="12">
        <f t="shared" si="146"/>
        <v>2999.36</v>
      </c>
    </row>
    <row r="476" spans="1:13" ht="25.5" hidden="1">
      <c r="A476" s="17" t="s">
        <v>236</v>
      </c>
      <c r="B476" s="16" t="s">
        <v>99</v>
      </c>
      <c r="C476" s="16" t="s">
        <v>386</v>
      </c>
      <c r="D476" s="16" t="s">
        <v>431</v>
      </c>
      <c r="E476" s="61" t="s">
        <v>404</v>
      </c>
      <c r="F476" s="16" t="s">
        <v>134</v>
      </c>
      <c r="G476" s="16"/>
      <c r="H476" s="16" t="s">
        <v>354</v>
      </c>
      <c r="I476" s="19" t="s">
        <v>355</v>
      </c>
      <c r="J476" s="12">
        <v>2912</v>
      </c>
      <c r="K476" s="12"/>
      <c r="L476" s="215">
        <f t="shared" si="143"/>
        <v>2912</v>
      </c>
      <c r="M476" s="12">
        <v>2999.36</v>
      </c>
    </row>
    <row r="477" spans="1:13" hidden="1">
      <c r="A477" s="17" t="s">
        <v>144</v>
      </c>
      <c r="B477" s="16" t="s">
        <v>99</v>
      </c>
      <c r="C477" s="16" t="s">
        <v>386</v>
      </c>
      <c r="D477" s="16" t="s">
        <v>431</v>
      </c>
      <c r="E477" s="61" t="s">
        <v>404</v>
      </c>
      <c r="F477" s="16" t="s">
        <v>134</v>
      </c>
      <c r="G477" s="16"/>
      <c r="H477" s="16">
        <v>290</v>
      </c>
      <c r="I477" s="19"/>
      <c r="J477" s="12">
        <f t="shared" ref="J477:M477" si="147">J478</f>
        <v>328224</v>
      </c>
      <c r="K477" s="12"/>
      <c r="L477" s="215">
        <f t="shared" si="143"/>
        <v>328224</v>
      </c>
      <c r="M477" s="12">
        <f t="shared" si="147"/>
        <v>338070.72</v>
      </c>
    </row>
    <row r="478" spans="1:13" ht="25.5" hidden="1">
      <c r="A478" s="17" t="s">
        <v>146</v>
      </c>
      <c r="B478" s="16" t="s">
        <v>99</v>
      </c>
      <c r="C478" s="16" t="s">
        <v>386</v>
      </c>
      <c r="D478" s="16" t="s">
        <v>431</v>
      </c>
      <c r="E478" s="61" t="s">
        <v>404</v>
      </c>
      <c r="F478" s="16" t="s">
        <v>134</v>
      </c>
      <c r="G478" s="16"/>
      <c r="H478" s="16">
        <v>296</v>
      </c>
      <c r="I478" s="19" t="s">
        <v>434</v>
      </c>
      <c r="J478" s="12">
        <v>328224</v>
      </c>
      <c r="K478" s="12"/>
      <c r="L478" s="215">
        <f t="shared" si="143"/>
        <v>328224</v>
      </c>
      <c r="M478" s="12">
        <v>338070.72</v>
      </c>
    </row>
    <row r="479" spans="1:13" hidden="1">
      <c r="A479" s="17" t="s">
        <v>325</v>
      </c>
      <c r="B479" s="16" t="s">
        <v>99</v>
      </c>
      <c r="C479" s="16" t="s">
        <v>386</v>
      </c>
      <c r="D479" s="16" t="s">
        <v>431</v>
      </c>
      <c r="E479" s="61" t="s">
        <v>404</v>
      </c>
      <c r="F479" s="16" t="s">
        <v>134</v>
      </c>
      <c r="G479" s="16"/>
      <c r="H479" s="16" t="s">
        <v>199</v>
      </c>
      <c r="I479" s="19" t="s">
        <v>1</v>
      </c>
      <c r="J479" s="12">
        <f>J480+J481</f>
        <v>30368</v>
      </c>
      <c r="K479" s="12"/>
      <c r="L479" s="215">
        <f t="shared" si="143"/>
        <v>30368</v>
      </c>
      <c r="M479" s="12">
        <f>M480+M481</f>
        <v>31279.040000000001</v>
      </c>
    </row>
    <row r="480" spans="1:13" ht="25.5" hidden="1">
      <c r="A480" s="17" t="s">
        <v>173</v>
      </c>
      <c r="B480" s="16" t="s">
        <v>99</v>
      </c>
      <c r="C480" s="16" t="s">
        <v>386</v>
      </c>
      <c r="D480" s="16" t="s">
        <v>431</v>
      </c>
      <c r="E480" s="61" t="s">
        <v>404</v>
      </c>
      <c r="F480" s="16" t="s">
        <v>134</v>
      </c>
      <c r="G480" s="16"/>
      <c r="H480" s="16">
        <v>346</v>
      </c>
      <c r="I480" s="19" t="s">
        <v>174</v>
      </c>
      <c r="J480" s="12">
        <v>14560</v>
      </c>
      <c r="K480" s="12"/>
      <c r="L480" s="215">
        <f t="shared" si="143"/>
        <v>14560</v>
      </c>
      <c r="M480" s="12">
        <v>14996.8</v>
      </c>
    </row>
    <row r="481" spans="1:13" ht="25.5" hidden="1">
      <c r="A481" s="17" t="s">
        <v>138</v>
      </c>
      <c r="B481" s="16" t="s">
        <v>99</v>
      </c>
      <c r="C481" s="16" t="s">
        <v>386</v>
      </c>
      <c r="D481" s="16" t="s">
        <v>431</v>
      </c>
      <c r="E481" s="61" t="s">
        <v>404</v>
      </c>
      <c r="F481" s="16" t="s">
        <v>134</v>
      </c>
      <c r="G481" s="16"/>
      <c r="H481" s="16">
        <v>349</v>
      </c>
      <c r="I481" s="19" t="s">
        <v>139</v>
      </c>
      <c r="J481" s="12">
        <v>15808</v>
      </c>
      <c r="K481" s="12"/>
      <c r="L481" s="215">
        <f t="shared" si="143"/>
        <v>15808</v>
      </c>
      <c r="M481" s="12">
        <v>16282.24</v>
      </c>
    </row>
    <row r="482" spans="1:13" ht="25.5">
      <c r="A482" s="40" t="s">
        <v>140</v>
      </c>
      <c r="B482" s="5" t="s">
        <v>99</v>
      </c>
      <c r="C482" s="5" t="s">
        <v>386</v>
      </c>
      <c r="D482" s="5" t="s">
        <v>431</v>
      </c>
      <c r="E482" s="5" t="s">
        <v>404</v>
      </c>
      <c r="F482" s="5" t="s">
        <v>141</v>
      </c>
      <c r="G482" s="5"/>
      <c r="H482" s="5" t="s">
        <v>1</v>
      </c>
      <c r="I482" s="38" t="s">
        <v>1</v>
      </c>
      <c r="J482" s="39">
        <f t="shared" ref="J482:M485" si="148">J483</f>
        <v>879840</v>
      </c>
      <c r="K482" s="39"/>
      <c r="L482" s="35">
        <f t="shared" si="143"/>
        <v>879840</v>
      </c>
      <c r="M482" s="39">
        <f t="shared" si="148"/>
        <v>906235.2</v>
      </c>
    </row>
    <row r="483" spans="1:13" ht="38.25" hidden="1">
      <c r="A483" s="40" t="s">
        <v>424</v>
      </c>
      <c r="B483" s="5" t="s">
        <v>99</v>
      </c>
      <c r="C483" s="5" t="s">
        <v>386</v>
      </c>
      <c r="D483" s="5" t="s">
        <v>431</v>
      </c>
      <c r="E483" s="5" t="s">
        <v>404</v>
      </c>
      <c r="F483" s="5" t="s">
        <v>425</v>
      </c>
      <c r="G483" s="5"/>
      <c r="H483" s="5" t="s">
        <v>1</v>
      </c>
      <c r="I483" s="38" t="s">
        <v>1</v>
      </c>
      <c r="J483" s="39">
        <f t="shared" si="148"/>
        <v>879840</v>
      </c>
      <c r="K483" s="39"/>
      <c r="L483" s="35">
        <f t="shared" si="143"/>
        <v>879840</v>
      </c>
      <c r="M483" s="39">
        <f t="shared" si="148"/>
        <v>906235.2</v>
      </c>
    </row>
    <row r="484" spans="1:13" ht="38.25" hidden="1">
      <c r="A484" s="6" t="s">
        <v>436</v>
      </c>
      <c r="B484" s="5" t="s">
        <v>99</v>
      </c>
      <c r="C484" s="5" t="s">
        <v>386</v>
      </c>
      <c r="D484" s="5" t="s">
        <v>431</v>
      </c>
      <c r="E484" s="5" t="s">
        <v>404</v>
      </c>
      <c r="F484" s="5">
        <v>321</v>
      </c>
      <c r="G484" s="5"/>
      <c r="H484" s="5" t="s">
        <v>1</v>
      </c>
      <c r="I484" s="38" t="s">
        <v>1</v>
      </c>
      <c r="J484" s="39">
        <f t="shared" si="148"/>
        <v>879840</v>
      </c>
      <c r="K484" s="39"/>
      <c r="L484" s="35">
        <f t="shared" si="143"/>
        <v>879840</v>
      </c>
      <c r="M484" s="39">
        <f t="shared" si="148"/>
        <v>906235.2</v>
      </c>
    </row>
    <row r="485" spans="1:13" hidden="1">
      <c r="A485" s="17" t="s">
        <v>406</v>
      </c>
      <c r="B485" s="5" t="s">
        <v>99</v>
      </c>
      <c r="C485" s="5" t="s">
        <v>386</v>
      </c>
      <c r="D485" s="5" t="s">
        <v>431</v>
      </c>
      <c r="E485" s="5" t="s">
        <v>404</v>
      </c>
      <c r="F485" s="61">
        <v>321</v>
      </c>
      <c r="G485" s="61"/>
      <c r="H485" s="16" t="s">
        <v>407</v>
      </c>
      <c r="I485" s="19" t="s">
        <v>1</v>
      </c>
      <c r="J485" s="12">
        <f t="shared" si="148"/>
        <v>879840</v>
      </c>
      <c r="K485" s="12"/>
      <c r="L485" s="215">
        <f t="shared" si="143"/>
        <v>879840</v>
      </c>
      <c r="M485" s="12">
        <f t="shared" si="148"/>
        <v>906235.2</v>
      </c>
    </row>
    <row r="486" spans="1:13" hidden="1">
      <c r="A486" s="21" t="s">
        <v>437</v>
      </c>
      <c r="B486" s="16" t="s">
        <v>99</v>
      </c>
      <c r="C486" s="16" t="s">
        <v>386</v>
      </c>
      <c r="D486" s="16" t="s">
        <v>431</v>
      </c>
      <c r="E486" s="61" t="s">
        <v>404</v>
      </c>
      <c r="F486" s="16">
        <v>321</v>
      </c>
      <c r="G486" s="16"/>
      <c r="H486" s="16" t="s">
        <v>407</v>
      </c>
      <c r="I486" s="19" t="s">
        <v>408</v>
      </c>
      <c r="J486" s="12">
        <v>879840</v>
      </c>
      <c r="K486" s="12"/>
      <c r="L486" s="215">
        <f t="shared" si="143"/>
        <v>879840</v>
      </c>
      <c r="M486" s="12">
        <v>906235.2</v>
      </c>
    </row>
    <row r="487" spans="1:13">
      <c r="A487" s="101" t="s">
        <v>438</v>
      </c>
      <c r="B487" s="37" t="s">
        <v>99</v>
      </c>
      <c r="C487" s="5" t="s">
        <v>439</v>
      </c>
      <c r="D487" s="5" t="s">
        <v>1</v>
      </c>
      <c r="E487" s="5" t="s">
        <v>1</v>
      </c>
      <c r="F487" s="5" t="s">
        <v>1</v>
      </c>
      <c r="G487" s="5"/>
      <c r="H487" s="5" t="s">
        <v>1</v>
      </c>
      <c r="I487" s="38" t="s">
        <v>1</v>
      </c>
      <c r="J487" s="39">
        <f t="shared" ref="J487:M490" si="149">J488</f>
        <v>2925485.26</v>
      </c>
      <c r="K487" s="39"/>
      <c r="L487" s="35">
        <f t="shared" si="143"/>
        <v>2925485.26</v>
      </c>
      <c r="M487" s="39">
        <f t="shared" si="149"/>
        <v>3013249.8200000003</v>
      </c>
    </row>
    <row r="488" spans="1:13" ht="25.5">
      <c r="A488" s="36" t="s">
        <v>440</v>
      </c>
      <c r="B488" s="37" t="s">
        <v>99</v>
      </c>
      <c r="C488" s="5" t="s">
        <v>439</v>
      </c>
      <c r="D488" s="5" t="s">
        <v>279</v>
      </c>
      <c r="E488" s="5" t="s">
        <v>1</v>
      </c>
      <c r="F488" s="5" t="s">
        <v>1</v>
      </c>
      <c r="G488" s="5"/>
      <c r="H488" s="5" t="s">
        <v>1</v>
      </c>
      <c r="I488" s="38" t="s">
        <v>1</v>
      </c>
      <c r="J488" s="39">
        <f t="shared" si="149"/>
        <v>2925485.26</v>
      </c>
      <c r="K488" s="39"/>
      <c r="L488" s="35">
        <f t="shared" si="143"/>
        <v>2925485.26</v>
      </c>
      <c r="M488" s="39">
        <f t="shared" si="149"/>
        <v>3013249.8200000003</v>
      </c>
    </row>
    <row r="489" spans="1:13" ht="38.25">
      <c r="A489" s="40" t="s">
        <v>441</v>
      </c>
      <c r="B489" s="5" t="s">
        <v>99</v>
      </c>
      <c r="C489" s="5" t="s">
        <v>439</v>
      </c>
      <c r="D489" s="5" t="s">
        <v>279</v>
      </c>
      <c r="E489" s="5" t="s">
        <v>442</v>
      </c>
      <c r="F489" s="5" t="s">
        <v>1</v>
      </c>
      <c r="G489" s="5"/>
      <c r="H489" s="5" t="s">
        <v>1</v>
      </c>
      <c r="I489" s="38" t="s">
        <v>1</v>
      </c>
      <c r="J489" s="39">
        <f t="shared" si="149"/>
        <v>2925485.26</v>
      </c>
      <c r="K489" s="39"/>
      <c r="L489" s="35">
        <f t="shared" si="143"/>
        <v>2925485.26</v>
      </c>
      <c r="M489" s="39">
        <f t="shared" si="149"/>
        <v>3013249.8200000003</v>
      </c>
    </row>
    <row r="490" spans="1:13">
      <c r="A490" s="40" t="s">
        <v>443</v>
      </c>
      <c r="B490" s="5" t="s">
        <v>99</v>
      </c>
      <c r="C490" s="5" t="s">
        <v>439</v>
      </c>
      <c r="D490" s="5" t="s">
        <v>279</v>
      </c>
      <c r="E490" s="5" t="s">
        <v>444</v>
      </c>
      <c r="F490" s="5" t="s">
        <v>1</v>
      </c>
      <c r="G490" s="5"/>
      <c r="H490" s="5" t="s">
        <v>1</v>
      </c>
      <c r="I490" s="38" t="s">
        <v>1</v>
      </c>
      <c r="J490" s="39">
        <f t="shared" si="149"/>
        <v>2925485.26</v>
      </c>
      <c r="K490" s="39"/>
      <c r="L490" s="35">
        <f t="shared" si="143"/>
        <v>2925485.26</v>
      </c>
      <c r="M490" s="39">
        <f t="shared" si="149"/>
        <v>3013249.8200000003</v>
      </c>
    </row>
    <row r="491" spans="1:13" ht="40.5">
      <c r="A491" s="41" t="s">
        <v>445</v>
      </c>
      <c r="B491" s="42" t="s">
        <v>99</v>
      </c>
      <c r="C491" s="42" t="s">
        <v>439</v>
      </c>
      <c r="D491" s="42" t="s">
        <v>279</v>
      </c>
      <c r="E491" s="42" t="s">
        <v>446</v>
      </c>
      <c r="F491" s="42" t="s">
        <v>1</v>
      </c>
      <c r="G491" s="42"/>
      <c r="H491" s="42" t="s">
        <v>1</v>
      </c>
      <c r="I491" s="43" t="s">
        <v>1</v>
      </c>
      <c r="J491" s="44">
        <f t="shared" ref="J491:M491" si="150">J492+J497</f>
        <v>2925485.26</v>
      </c>
      <c r="K491" s="44"/>
      <c r="L491" s="214">
        <f t="shared" si="143"/>
        <v>2925485.26</v>
      </c>
      <c r="M491" s="44">
        <f t="shared" si="150"/>
        <v>3013249.8200000003</v>
      </c>
    </row>
    <row r="492" spans="1:13" ht="76.5">
      <c r="A492" s="40" t="s">
        <v>111</v>
      </c>
      <c r="B492" s="5" t="s">
        <v>99</v>
      </c>
      <c r="C492" s="5" t="s">
        <v>439</v>
      </c>
      <c r="D492" s="5" t="s">
        <v>279</v>
      </c>
      <c r="E492" s="5" t="s">
        <v>446</v>
      </c>
      <c r="F492" s="5" t="s">
        <v>112</v>
      </c>
      <c r="G492" s="5"/>
      <c r="H492" s="5" t="s">
        <v>1</v>
      </c>
      <c r="I492" s="38" t="s">
        <v>1</v>
      </c>
      <c r="J492" s="39">
        <f t="shared" ref="J492:M495" si="151">J493</f>
        <v>1248000</v>
      </c>
      <c r="K492" s="39"/>
      <c r="L492" s="35">
        <f t="shared" si="143"/>
        <v>1248000</v>
      </c>
      <c r="M492" s="39">
        <f t="shared" si="151"/>
        <v>1285440</v>
      </c>
    </row>
    <row r="493" spans="1:13" ht="25.5" hidden="1">
      <c r="A493" s="40" t="s">
        <v>113</v>
      </c>
      <c r="B493" s="5" t="s">
        <v>99</v>
      </c>
      <c r="C493" s="5" t="s">
        <v>439</v>
      </c>
      <c r="D493" s="5" t="s">
        <v>279</v>
      </c>
      <c r="E493" s="5" t="s">
        <v>446</v>
      </c>
      <c r="F493" s="5" t="s">
        <v>114</v>
      </c>
      <c r="G493" s="5"/>
      <c r="H493" s="5" t="s">
        <v>1</v>
      </c>
      <c r="I493" s="38" t="s">
        <v>1</v>
      </c>
      <c r="J493" s="39">
        <f t="shared" si="151"/>
        <v>1248000</v>
      </c>
      <c r="K493" s="39"/>
      <c r="L493" s="35">
        <f t="shared" si="143"/>
        <v>1248000</v>
      </c>
      <c r="M493" s="39">
        <f t="shared" si="151"/>
        <v>1285440</v>
      </c>
    </row>
    <row r="494" spans="1:13" ht="63.75" hidden="1">
      <c r="A494" s="6" t="s">
        <v>126</v>
      </c>
      <c r="B494" s="5" t="s">
        <v>99</v>
      </c>
      <c r="C494" s="5" t="s">
        <v>439</v>
      </c>
      <c r="D494" s="5" t="s">
        <v>279</v>
      </c>
      <c r="E494" s="5" t="s">
        <v>446</v>
      </c>
      <c r="F494" s="5" t="s">
        <v>127</v>
      </c>
      <c r="G494" s="5"/>
      <c r="H494" s="5" t="s">
        <v>1</v>
      </c>
      <c r="I494" s="38" t="s">
        <v>1</v>
      </c>
      <c r="J494" s="39">
        <f t="shared" si="151"/>
        <v>1248000</v>
      </c>
      <c r="K494" s="39"/>
      <c r="L494" s="35">
        <f t="shared" si="143"/>
        <v>1248000</v>
      </c>
      <c r="M494" s="39">
        <f t="shared" si="151"/>
        <v>1285440</v>
      </c>
    </row>
    <row r="495" spans="1:13" hidden="1">
      <c r="A495" s="17" t="s">
        <v>247</v>
      </c>
      <c r="B495" s="16" t="s">
        <v>99</v>
      </c>
      <c r="C495" s="16" t="s">
        <v>439</v>
      </c>
      <c r="D495" s="16" t="s">
        <v>279</v>
      </c>
      <c r="E495" s="61" t="s">
        <v>446</v>
      </c>
      <c r="F495" s="16" t="s">
        <v>127</v>
      </c>
      <c r="G495" s="16"/>
      <c r="H495" s="16">
        <v>226</v>
      </c>
      <c r="I495" s="19" t="s">
        <v>1</v>
      </c>
      <c r="J495" s="12">
        <f t="shared" si="151"/>
        <v>1248000</v>
      </c>
      <c r="K495" s="12"/>
      <c r="L495" s="215">
        <f t="shared" si="143"/>
        <v>1248000</v>
      </c>
      <c r="M495" s="12">
        <f t="shared" si="151"/>
        <v>1285440</v>
      </c>
    </row>
    <row r="496" spans="1:13" hidden="1">
      <c r="A496" s="17" t="s">
        <v>248</v>
      </c>
      <c r="B496" s="16" t="s">
        <v>99</v>
      </c>
      <c r="C496" s="16" t="s">
        <v>439</v>
      </c>
      <c r="D496" s="16" t="s">
        <v>279</v>
      </c>
      <c r="E496" s="61" t="s">
        <v>446</v>
      </c>
      <c r="F496" s="16" t="s">
        <v>127</v>
      </c>
      <c r="G496" s="16"/>
      <c r="H496" s="16">
        <v>226</v>
      </c>
      <c r="I496" s="19">
        <v>1140</v>
      </c>
      <c r="J496" s="12">
        <v>1248000</v>
      </c>
      <c r="K496" s="12"/>
      <c r="L496" s="215">
        <f t="shared" si="143"/>
        <v>1248000</v>
      </c>
      <c r="M496" s="12">
        <v>1285440</v>
      </c>
    </row>
    <row r="497" spans="1:13" ht="25.5">
      <c r="A497" s="40" t="s">
        <v>129</v>
      </c>
      <c r="B497" s="5" t="s">
        <v>99</v>
      </c>
      <c r="C497" s="5" t="s">
        <v>439</v>
      </c>
      <c r="D497" s="5" t="s">
        <v>279</v>
      </c>
      <c r="E497" s="5" t="s">
        <v>446</v>
      </c>
      <c r="F497" s="5" t="s">
        <v>130</v>
      </c>
      <c r="G497" s="5"/>
      <c r="H497" s="5" t="s">
        <v>1</v>
      </c>
      <c r="I497" s="38" t="s">
        <v>1</v>
      </c>
      <c r="J497" s="39">
        <f t="shared" ref="J497:M498" si="152">J498</f>
        <v>1677485.26</v>
      </c>
      <c r="K497" s="39"/>
      <c r="L497" s="35">
        <f t="shared" si="143"/>
        <v>1677485.26</v>
      </c>
      <c r="M497" s="39">
        <f t="shared" si="152"/>
        <v>1727809.82</v>
      </c>
    </row>
    <row r="498" spans="1:13" ht="38.25" hidden="1">
      <c r="A498" s="40" t="s">
        <v>131</v>
      </c>
      <c r="B498" s="5" t="s">
        <v>99</v>
      </c>
      <c r="C498" s="5" t="s">
        <v>439</v>
      </c>
      <c r="D498" s="5" t="s">
        <v>279</v>
      </c>
      <c r="E498" s="5" t="s">
        <v>446</v>
      </c>
      <c r="F498" s="5" t="s">
        <v>132</v>
      </c>
      <c r="G498" s="5"/>
      <c r="H498" s="5" t="s">
        <v>1</v>
      </c>
      <c r="I498" s="38" t="s">
        <v>1</v>
      </c>
      <c r="J498" s="39">
        <f t="shared" si="152"/>
        <v>1677485.26</v>
      </c>
      <c r="K498" s="39"/>
      <c r="L498" s="35">
        <f t="shared" si="143"/>
        <v>1677485.26</v>
      </c>
      <c r="M498" s="39">
        <f t="shared" si="152"/>
        <v>1727809.82</v>
      </c>
    </row>
    <row r="499" spans="1:13" ht="38.25" hidden="1">
      <c r="A499" s="6" t="s">
        <v>133</v>
      </c>
      <c r="B499" s="5" t="s">
        <v>99</v>
      </c>
      <c r="C499" s="5" t="s">
        <v>439</v>
      </c>
      <c r="D499" s="5" t="s">
        <v>279</v>
      </c>
      <c r="E499" s="5" t="s">
        <v>446</v>
      </c>
      <c r="F499" s="5" t="s">
        <v>134</v>
      </c>
      <c r="G499" s="5"/>
      <c r="H499" s="5" t="s">
        <v>1</v>
      </c>
      <c r="I499" s="38" t="s">
        <v>1</v>
      </c>
      <c r="J499" s="39">
        <f>J500+J502</f>
        <v>1677485.26</v>
      </c>
      <c r="K499" s="39"/>
      <c r="L499" s="35">
        <f t="shared" si="143"/>
        <v>1677485.26</v>
      </c>
      <c r="M499" s="39">
        <f>M500+M502</f>
        <v>1727809.82</v>
      </c>
    </row>
    <row r="500" spans="1:13" hidden="1">
      <c r="A500" s="17" t="s">
        <v>188</v>
      </c>
      <c r="B500" s="16" t="s">
        <v>99</v>
      </c>
      <c r="C500" s="16" t="s">
        <v>439</v>
      </c>
      <c r="D500" s="16" t="s">
        <v>279</v>
      </c>
      <c r="E500" s="61" t="s">
        <v>446</v>
      </c>
      <c r="F500" s="16" t="s">
        <v>134</v>
      </c>
      <c r="G500" s="16"/>
      <c r="H500" s="16" t="s">
        <v>135</v>
      </c>
      <c r="I500" s="19" t="s">
        <v>1</v>
      </c>
      <c r="J500" s="12">
        <f t="shared" ref="J500:M500" si="153">J501</f>
        <v>530400</v>
      </c>
      <c r="K500" s="12"/>
      <c r="L500" s="215">
        <f t="shared" si="143"/>
        <v>530400</v>
      </c>
      <c r="M500" s="12">
        <f t="shared" si="153"/>
        <v>546312</v>
      </c>
    </row>
    <row r="501" spans="1:13" hidden="1">
      <c r="A501" s="17" t="s">
        <v>282</v>
      </c>
      <c r="B501" s="16" t="s">
        <v>99</v>
      </c>
      <c r="C501" s="16" t="s">
        <v>439</v>
      </c>
      <c r="D501" s="16" t="s">
        <v>279</v>
      </c>
      <c r="E501" s="61" t="s">
        <v>446</v>
      </c>
      <c r="F501" s="16" t="s">
        <v>134</v>
      </c>
      <c r="G501" s="16"/>
      <c r="H501" s="16" t="s">
        <v>135</v>
      </c>
      <c r="I501" s="19" t="s">
        <v>196</v>
      </c>
      <c r="J501" s="12">
        <v>530400</v>
      </c>
      <c r="K501" s="12"/>
      <c r="L501" s="215">
        <f t="shared" si="143"/>
        <v>530400</v>
      </c>
      <c r="M501" s="12">
        <v>546312</v>
      </c>
    </row>
    <row r="502" spans="1:13" hidden="1">
      <c r="A502" s="17" t="s">
        <v>137</v>
      </c>
      <c r="B502" s="16" t="s">
        <v>99</v>
      </c>
      <c r="C502" s="16" t="s">
        <v>439</v>
      </c>
      <c r="D502" s="16" t="s">
        <v>279</v>
      </c>
      <c r="E502" s="61" t="s">
        <v>446</v>
      </c>
      <c r="F502" s="16" t="s">
        <v>134</v>
      </c>
      <c r="G502" s="16"/>
      <c r="H502" s="16">
        <v>340</v>
      </c>
      <c r="I502" s="19" t="s">
        <v>1</v>
      </c>
      <c r="J502" s="12">
        <f t="shared" ref="J502:M502" si="154">J503</f>
        <v>1147085.26</v>
      </c>
      <c r="K502" s="12"/>
      <c r="L502" s="215">
        <f t="shared" si="143"/>
        <v>1147085.26</v>
      </c>
      <c r="M502" s="12">
        <f t="shared" si="154"/>
        <v>1181497.82</v>
      </c>
    </row>
    <row r="503" spans="1:13" ht="25.5" hidden="1">
      <c r="A503" s="17" t="s">
        <v>138</v>
      </c>
      <c r="B503" s="16" t="s">
        <v>99</v>
      </c>
      <c r="C503" s="16" t="s">
        <v>439</v>
      </c>
      <c r="D503" s="16" t="s">
        <v>279</v>
      </c>
      <c r="E503" s="61" t="s">
        <v>446</v>
      </c>
      <c r="F503" s="16" t="s">
        <v>134</v>
      </c>
      <c r="G503" s="16"/>
      <c r="H503" s="16">
        <v>349</v>
      </c>
      <c r="I503" s="19" t="s">
        <v>139</v>
      </c>
      <c r="J503" s="12">
        <v>1147085.26</v>
      </c>
      <c r="K503" s="12"/>
      <c r="L503" s="215">
        <f t="shared" si="143"/>
        <v>1147085.26</v>
      </c>
      <c r="M503" s="12">
        <v>1181497.82</v>
      </c>
    </row>
    <row r="504" spans="1:13" ht="25.5">
      <c r="A504" s="36" t="s">
        <v>453</v>
      </c>
      <c r="B504" s="37" t="s">
        <v>99</v>
      </c>
      <c r="C504" s="5" t="s">
        <v>454</v>
      </c>
      <c r="D504" s="5" t="s">
        <v>1</v>
      </c>
      <c r="E504" s="5" t="s">
        <v>1</v>
      </c>
      <c r="F504" s="5" t="s">
        <v>1</v>
      </c>
      <c r="G504" s="5"/>
      <c r="H504" s="5" t="s">
        <v>1</v>
      </c>
      <c r="I504" s="38" t="s">
        <v>1</v>
      </c>
      <c r="J504" s="39">
        <f t="shared" ref="J504:M505" si="155">J505</f>
        <v>2144110.2000000002</v>
      </c>
      <c r="K504" s="39"/>
      <c r="L504" s="35">
        <f t="shared" si="143"/>
        <v>2144110.2000000002</v>
      </c>
      <c r="M504" s="39">
        <f t="shared" si="155"/>
        <v>2144110.2000000002</v>
      </c>
    </row>
    <row r="505" spans="1:13" ht="25.5">
      <c r="A505" s="36" t="s">
        <v>455</v>
      </c>
      <c r="B505" s="37" t="s">
        <v>99</v>
      </c>
      <c r="C505" s="5" t="s">
        <v>454</v>
      </c>
      <c r="D505" s="5" t="s">
        <v>123</v>
      </c>
      <c r="E505" s="5" t="s">
        <v>1</v>
      </c>
      <c r="F505" s="5" t="s">
        <v>1</v>
      </c>
      <c r="G505" s="5"/>
      <c r="H505" s="5" t="s">
        <v>1</v>
      </c>
      <c r="I505" s="38" t="s">
        <v>1</v>
      </c>
      <c r="J505" s="39">
        <f t="shared" si="155"/>
        <v>2144110.2000000002</v>
      </c>
      <c r="K505" s="39"/>
      <c r="L505" s="35">
        <f t="shared" si="143"/>
        <v>2144110.2000000002</v>
      </c>
      <c r="M505" s="39">
        <f t="shared" si="155"/>
        <v>2144110.2000000002</v>
      </c>
    </row>
    <row r="506" spans="1:13">
      <c r="A506" s="40" t="s">
        <v>105</v>
      </c>
      <c r="B506" s="5" t="s">
        <v>99</v>
      </c>
      <c r="C506" s="5" t="s">
        <v>454</v>
      </c>
      <c r="D506" s="5" t="s">
        <v>123</v>
      </c>
      <c r="E506" s="5" t="s">
        <v>106</v>
      </c>
      <c r="F506" s="5" t="s">
        <v>1</v>
      </c>
      <c r="G506" s="5"/>
      <c r="H506" s="5" t="s">
        <v>1</v>
      </c>
      <c r="I506" s="38" t="s">
        <v>1</v>
      </c>
      <c r="J506" s="39">
        <f t="shared" ref="J506:M506" si="156">J507+J513</f>
        <v>2144110.2000000002</v>
      </c>
      <c r="K506" s="39"/>
      <c r="L506" s="35">
        <f t="shared" si="143"/>
        <v>2144110.2000000002</v>
      </c>
      <c r="M506" s="39">
        <f t="shared" si="156"/>
        <v>2144110.2000000002</v>
      </c>
    </row>
    <row r="507" spans="1:13">
      <c r="A507" s="40" t="s">
        <v>456</v>
      </c>
      <c r="B507" s="5" t="s">
        <v>99</v>
      </c>
      <c r="C507" s="5" t="s">
        <v>454</v>
      </c>
      <c r="D507" s="5" t="s">
        <v>123</v>
      </c>
      <c r="E507" s="5" t="s">
        <v>457</v>
      </c>
      <c r="F507" s="5" t="s">
        <v>1</v>
      </c>
      <c r="G507" s="5"/>
      <c r="H507" s="5" t="s">
        <v>1</v>
      </c>
      <c r="I507" s="38" t="s">
        <v>1</v>
      </c>
      <c r="J507" s="39">
        <f t="shared" ref="J507:M511" si="157">J508</f>
        <v>1041000</v>
      </c>
      <c r="K507" s="39"/>
      <c r="L507" s="35">
        <f t="shared" si="143"/>
        <v>1041000</v>
      </c>
      <c r="M507" s="39">
        <f t="shared" si="157"/>
        <v>1041000</v>
      </c>
    </row>
    <row r="508" spans="1:13" ht="27">
      <c r="A508" s="41" t="s">
        <v>458</v>
      </c>
      <c r="B508" s="42" t="s">
        <v>99</v>
      </c>
      <c r="C508" s="42" t="s">
        <v>454</v>
      </c>
      <c r="D508" s="42" t="s">
        <v>123</v>
      </c>
      <c r="E508" s="42" t="s">
        <v>459</v>
      </c>
      <c r="F508" s="42" t="s">
        <v>1</v>
      </c>
      <c r="G508" s="42"/>
      <c r="H508" s="42" t="s">
        <v>1</v>
      </c>
      <c r="I508" s="43" t="s">
        <v>1</v>
      </c>
      <c r="J508" s="44">
        <f t="shared" si="157"/>
        <v>1041000</v>
      </c>
      <c r="K508" s="44"/>
      <c r="L508" s="214">
        <f t="shared" si="143"/>
        <v>1041000</v>
      </c>
      <c r="M508" s="44">
        <f t="shared" si="157"/>
        <v>1041000</v>
      </c>
    </row>
    <row r="509" spans="1:13">
      <c r="A509" s="40" t="s">
        <v>456</v>
      </c>
      <c r="B509" s="5" t="s">
        <v>99</v>
      </c>
      <c r="C509" s="5" t="s">
        <v>454</v>
      </c>
      <c r="D509" s="5" t="s">
        <v>123</v>
      </c>
      <c r="E509" s="5" t="s">
        <v>459</v>
      </c>
      <c r="F509" s="5" t="s">
        <v>460</v>
      </c>
      <c r="G509" s="5"/>
      <c r="H509" s="5" t="s">
        <v>1</v>
      </c>
      <c r="I509" s="38" t="s">
        <v>1</v>
      </c>
      <c r="J509" s="39">
        <f t="shared" si="157"/>
        <v>1041000</v>
      </c>
      <c r="K509" s="39"/>
      <c r="L509" s="35">
        <f t="shared" si="143"/>
        <v>1041000</v>
      </c>
      <c r="M509" s="39">
        <f t="shared" si="157"/>
        <v>1041000</v>
      </c>
    </row>
    <row r="510" spans="1:13" hidden="1">
      <c r="A510" s="40" t="s">
        <v>461</v>
      </c>
      <c r="B510" s="5" t="s">
        <v>99</v>
      </c>
      <c r="C510" s="5" t="s">
        <v>454</v>
      </c>
      <c r="D510" s="5" t="s">
        <v>123</v>
      </c>
      <c r="E510" s="5" t="s">
        <v>459</v>
      </c>
      <c r="F510" s="5" t="s">
        <v>462</v>
      </c>
      <c r="G510" s="5"/>
      <c r="H510" s="5" t="s">
        <v>1</v>
      </c>
      <c r="I510" s="38" t="s">
        <v>1</v>
      </c>
      <c r="J510" s="39">
        <f t="shared" si="157"/>
        <v>1041000</v>
      </c>
      <c r="K510" s="39"/>
      <c r="L510" s="35">
        <f t="shared" si="143"/>
        <v>1041000</v>
      </c>
      <c r="M510" s="39">
        <f t="shared" si="157"/>
        <v>1041000</v>
      </c>
    </row>
    <row r="511" spans="1:13" ht="51" hidden="1">
      <c r="A511" s="6" t="s">
        <v>463</v>
      </c>
      <c r="B511" s="5" t="s">
        <v>99</v>
      </c>
      <c r="C511" s="5" t="s">
        <v>454</v>
      </c>
      <c r="D511" s="5" t="s">
        <v>123</v>
      </c>
      <c r="E511" s="5" t="s">
        <v>459</v>
      </c>
      <c r="F511" s="5" t="s">
        <v>464</v>
      </c>
      <c r="G511" s="5"/>
      <c r="H511" s="5" t="s">
        <v>1</v>
      </c>
      <c r="I511" s="38" t="s">
        <v>1</v>
      </c>
      <c r="J511" s="39">
        <f t="shared" si="157"/>
        <v>1041000</v>
      </c>
      <c r="K511" s="39"/>
      <c r="L511" s="35">
        <f t="shared" si="143"/>
        <v>1041000</v>
      </c>
      <c r="M511" s="39">
        <f t="shared" si="157"/>
        <v>1041000</v>
      </c>
    </row>
    <row r="512" spans="1:13" hidden="1">
      <c r="A512" s="17" t="s">
        <v>465</v>
      </c>
      <c r="B512" s="16" t="s">
        <v>99</v>
      </c>
      <c r="C512" s="16" t="s">
        <v>454</v>
      </c>
      <c r="D512" s="16" t="s">
        <v>123</v>
      </c>
      <c r="E512" s="16" t="s">
        <v>459</v>
      </c>
      <c r="F512" s="16" t="s">
        <v>464</v>
      </c>
      <c r="G512" s="16"/>
      <c r="H512" s="16" t="s">
        <v>466</v>
      </c>
      <c r="I512" s="19" t="s">
        <v>1</v>
      </c>
      <c r="J512" s="12">
        <v>1041000</v>
      </c>
      <c r="K512" s="12"/>
      <c r="L512" s="215">
        <f t="shared" si="143"/>
        <v>1041000</v>
      </c>
      <c r="M512" s="12">
        <v>1041000</v>
      </c>
    </row>
    <row r="513" spans="1:13" ht="94.5">
      <c r="A513" s="41" t="s">
        <v>467</v>
      </c>
      <c r="B513" s="42" t="s">
        <v>99</v>
      </c>
      <c r="C513" s="42" t="s">
        <v>454</v>
      </c>
      <c r="D513" s="42" t="s">
        <v>123</v>
      </c>
      <c r="E513" s="42" t="s">
        <v>468</v>
      </c>
      <c r="F513" s="42" t="s">
        <v>1</v>
      </c>
      <c r="G513" s="42"/>
      <c r="H513" s="42" t="s">
        <v>1</v>
      </c>
      <c r="I513" s="43" t="s">
        <v>1</v>
      </c>
      <c r="J513" s="44">
        <f t="shared" ref="J513:M515" si="158">J514</f>
        <v>1103110.2</v>
      </c>
      <c r="K513" s="44"/>
      <c r="L513" s="214">
        <f t="shared" si="143"/>
        <v>1103110.2</v>
      </c>
      <c r="M513" s="44">
        <f t="shared" si="158"/>
        <v>1103110.2</v>
      </c>
    </row>
    <row r="514" spans="1:13">
      <c r="A514" s="40" t="s">
        <v>456</v>
      </c>
      <c r="B514" s="5" t="s">
        <v>99</v>
      </c>
      <c r="C514" s="5" t="s">
        <v>454</v>
      </c>
      <c r="D514" s="5" t="s">
        <v>123</v>
      </c>
      <c r="E514" s="5" t="s">
        <v>468</v>
      </c>
      <c r="F514" s="5" t="s">
        <v>460</v>
      </c>
      <c r="G514" s="5"/>
      <c r="H514" s="5" t="s">
        <v>1</v>
      </c>
      <c r="I514" s="38" t="s">
        <v>1</v>
      </c>
      <c r="J514" s="39">
        <f t="shared" si="158"/>
        <v>1103110.2</v>
      </c>
      <c r="K514" s="39"/>
      <c r="L514" s="35">
        <f t="shared" si="143"/>
        <v>1103110.2</v>
      </c>
      <c r="M514" s="39">
        <f t="shared" si="158"/>
        <v>1103110.2</v>
      </c>
    </row>
    <row r="515" spans="1:13" hidden="1">
      <c r="A515" s="102" t="s">
        <v>469</v>
      </c>
      <c r="B515" s="103" t="s">
        <v>99</v>
      </c>
      <c r="C515" s="103" t="s">
        <v>454</v>
      </c>
      <c r="D515" s="103" t="s">
        <v>123</v>
      </c>
      <c r="E515" s="103" t="s">
        <v>468</v>
      </c>
      <c r="F515" s="103" t="s">
        <v>470</v>
      </c>
      <c r="G515" s="103"/>
      <c r="H515" s="103" t="s">
        <v>1</v>
      </c>
      <c r="I515" s="104" t="s">
        <v>1</v>
      </c>
      <c r="J515" s="105">
        <f t="shared" si="158"/>
        <v>1103110.2</v>
      </c>
      <c r="K515" s="105"/>
      <c r="L515" s="35">
        <f t="shared" si="143"/>
        <v>1103110.2</v>
      </c>
      <c r="M515" s="105">
        <f t="shared" si="158"/>
        <v>1103110.2</v>
      </c>
    </row>
    <row r="516" spans="1:13" hidden="1">
      <c r="A516" s="11" t="s">
        <v>465</v>
      </c>
      <c r="B516" s="23" t="s">
        <v>99</v>
      </c>
      <c r="C516" s="23" t="s">
        <v>454</v>
      </c>
      <c r="D516" s="23" t="s">
        <v>123</v>
      </c>
      <c r="E516" s="23" t="s">
        <v>468</v>
      </c>
      <c r="F516" s="23" t="s">
        <v>470</v>
      </c>
      <c r="G516" s="23"/>
      <c r="H516" s="23" t="s">
        <v>466</v>
      </c>
      <c r="I516" s="106" t="s">
        <v>1</v>
      </c>
      <c r="J516" s="12">
        <v>1103110.2</v>
      </c>
      <c r="K516" s="12"/>
      <c r="L516" s="215">
        <f t="shared" si="143"/>
        <v>1103110.2</v>
      </c>
      <c r="M516" s="12">
        <v>1103110.2</v>
      </c>
    </row>
    <row r="517" spans="1:13" hidden="1"/>
    <row r="518" spans="1:13">
      <c r="B518" s="28"/>
      <c r="C518" s="28"/>
      <c r="D518" s="28"/>
      <c r="E518" s="28"/>
      <c r="F518" s="28"/>
      <c r="G518" s="28"/>
      <c r="H518" s="107"/>
      <c r="I518" s="107"/>
    </row>
    <row r="519" spans="1:13">
      <c r="A519" s="28"/>
    </row>
  </sheetData>
  <mergeCells count="2">
    <mergeCell ref="A2:M2"/>
    <mergeCell ref="A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C4" sqref="C4"/>
    </sheetView>
  </sheetViews>
  <sheetFormatPr defaultColWidth="9.140625" defaultRowHeight="15"/>
  <cols>
    <col min="1" max="1" width="5.5703125" style="224" customWidth="1"/>
    <col min="2" max="2" width="5.42578125" style="224" customWidth="1"/>
    <col min="3" max="3" width="73.85546875" style="224" customWidth="1"/>
    <col min="4" max="4" width="19.5703125" style="235" hidden="1" customWidth="1"/>
    <col min="5" max="8" width="19.5703125" style="224" hidden="1" customWidth="1"/>
    <col min="9" max="9" width="24.7109375" style="224" hidden="1" customWidth="1"/>
    <col min="10" max="10" width="25.28515625" style="224" hidden="1" customWidth="1"/>
    <col min="11" max="11" width="24.5703125" style="224" hidden="1" customWidth="1"/>
    <col min="12" max="12" width="25.140625" style="234" customWidth="1"/>
    <col min="13" max="13" width="13.28515625" style="224" customWidth="1"/>
    <col min="14" max="14" width="13.140625" style="224" customWidth="1"/>
    <col min="15" max="15" width="12.85546875" style="224" customWidth="1"/>
    <col min="16" max="16" width="12.7109375" style="224" customWidth="1"/>
    <col min="17" max="17" width="14.28515625" style="224" customWidth="1"/>
    <col min="18" max="18" width="13.140625" style="224" customWidth="1"/>
    <col min="19" max="19" width="13.7109375" style="224" customWidth="1"/>
    <col min="20" max="20" width="14" style="224" customWidth="1"/>
    <col min="21" max="21" width="13.7109375" style="224" customWidth="1"/>
    <col min="22" max="16384" width="9.140625" style="224"/>
  </cols>
  <sheetData>
    <row r="1" spans="2:16" ht="15.75">
      <c r="C1" s="328"/>
      <c r="D1" s="328"/>
      <c r="E1" s="328"/>
      <c r="F1" s="328"/>
      <c r="G1" s="225"/>
      <c r="H1" s="225"/>
      <c r="I1" s="225"/>
      <c r="J1" s="225"/>
      <c r="K1" s="225"/>
      <c r="L1" s="226" t="s">
        <v>863</v>
      </c>
      <c r="M1" s="227"/>
      <c r="N1" s="329"/>
      <c r="O1" s="329"/>
    </row>
    <row r="2" spans="2:16" ht="15.75">
      <c r="C2" s="330" t="s">
        <v>864</v>
      </c>
      <c r="D2" s="330"/>
      <c r="E2" s="330"/>
      <c r="F2" s="330"/>
      <c r="G2" s="330"/>
      <c r="H2" s="330"/>
      <c r="I2" s="330"/>
      <c r="J2" s="330"/>
      <c r="K2" s="330"/>
      <c r="L2" s="330"/>
      <c r="M2" s="228"/>
      <c r="N2" s="228"/>
      <c r="O2" s="228"/>
      <c r="P2" s="228"/>
    </row>
    <row r="3" spans="2:16" ht="15.75">
      <c r="C3" s="331" t="s">
        <v>878</v>
      </c>
      <c r="D3" s="331"/>
      <c r="E3" s="331"/>
      <c r="F3" s="331"/>
      <c r="G3" s="331"/>
      <c r="H3" s="331"/>
      <c r="I3" s="331"/>
      <c r="J3" s="331"/>
      <c r="K3" s="331"/>
      <c r="L3" s="331"/>
      <c r="M3" s="228"/>
      <c r="N3" s="332"/>
      <c r="O3" s="332"/>
    </row>
    <row r="4" spans="2:16" ht="15.75">
      <c r="C4" s="229"/>
      <c r="D4" s="229"/>
      <c r="E4" s="229"/>
      <c r="F4" s="229"/>
      <c r="G4" s="225"/>
      <c r="H4" s="225"/>
      <c r="I4" s="225"/>
      <c r="J4" s="225"/>
      <c r="K4" s="229"/>
      <c r="L4" s="226" t="s">
        <v>877</v>
      </c>
      <c r="M4" s="228"/>
      <c r="N4" s="230"/>
      <c r="O4" s="230"/>
    </row>
    <row r="5" spans="2:16" ht="15.75">
      <c r="C5" s="231"/>
      <c r="D5" s="231"/>
      <c r="E5" s="231"/>
      <c r="F5" s="231"/>
      <c r="K5" s="231"/>
      <c r="L5" s="232"/>
      <c r="M5" s="228"/>
      <c r="N5" s="230"/>
      <c r="O5" s="230"/>
    </row>
    <row r="6" spans="2:16" ht="15.75">
      <c r="B6" s="306" t="s">
        <v>865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2:16" ht="15.75">
      <c r="B7" s="306" t="s">
        <v>866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2:16" ht="15.75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16" ht="15.75" thickBot="1">
      <c r="K9" s="236"/>
      <c r="L9" s="237" t="s">
        <v>867</v>
      </c>
    </row>
    <row r="10" spans="2:16" s="238" customFormat="1" ht="15.75">
      <c r="B10" s="307" t="s">
        <v>868</v>
      </c>
      <c r="C10" s="310" t="s">
        <v>869</v>
      </c>
      <c r="D10" s="313" t="s">
        <v>870</v>
      </c>
      <c r="E10" s="314"/>
      <c r="F10" s="314"/>
      <c r="G10" s="314"/>
      <c r="H10" s="314"/>
      <c r="I10" s="314"/>
      <c r="J10" s="315"/>
      <c r="K10" s="322" t="s">
        <v>871</v>
      </c>
      <c r="L10" s="325" t="s">
        <v>872</v>
      </c>
    </row>
    <row r="11" spans="2:16" s="238" customFormat="1" ht="15.75">
      <c r="B11" s="308"/>
      <c r="C11" s="311"/>
      <c r="D11" s="316"/>
      <c r="E11" s="317"/>
      <c r="F11" s="317"/>
      <c r="G11" s="317"/>
      <c r="H11" s="317"/>
      <c r="I11" s="317"/>
      <c r="J11" s="318"/>
      <c r="K11" s="323"/>
      <c r="L11" s="326"/>
    </row>
    <row r="12" spans="2:16" s="238" customFormat="1" ht="16.5" thickBot="1">
      <c r="B12" s="309"/>
      <c r="C12" s="312"/>
      <c r="D12" s="319"/>
      <c r="E12" s="320"/>
      <c r="F12" s="320"/>
      <c r="G12" s="320"/>
      <c r="H12" s="320"/>
      <c r="I12" s="320"/>
      <c r="J12" s="321"/>
      <c r="K12" s="324"/>
      <c r="L12" s="327"/>
    </row>
    <row r="13" spans="2:16">
      <c r="B13" s="239">
        <v>1</v>
      </c>
      <c r="C13" s="240" t="s">
        <v>873</v>
      </c>
      <c r="D13" s="241">
        <v>1799900</v>
      </c>
      <c r="E13" s="242">
        <v>1808450</v>
      </c>
      <c r="F13" s="242"/>
      <c r="G13" s="242"/>
      <c r="H13" s="242"/>
      <c r="I13" s="241"/>
      <c r="J13" s="243">
        <v>2020005.37</v>
      </c>
      <c r="K13" s="244"/>
      <c r="L13" s="245">
        <v>9825440.8000000007</v>
      </c>
    </row>
    <row r="14" spans="2:16" ht="15.75" thickBot="1">
      <c r="B14" s="246">
        <v>2</v>
      </c>
      <c r="C14" s="247" t="s">
        <v>874</v>
      </c>
      <c r="D14" s="248">
        <v>5763142</v>
      </c>
      <c r="E14" s="249">
        <f>1100000+890480</f>
        <v>1990480</v>
      </c>
      <c r="F14" s="249">
        <f>2050000+890450</f>
        <v>2940450</v>
      </c>
      <c r="G14" s="249">
        <f>2050000+890450</f>
        <v>2940450</v>
      </c>
      <c r="H14" s="249">
        <f>1100000+890450</f>
        <v>1990450</v>
      </c>
      <c r="I14" s="248"/>
      <c r="J14" s="250">
        <v>6300015.0499999998</v>
      </c>
      <c r="K14" s="251"/>
      <c r="L14" s="245">
        <v>1655925.6</v>
      </c>
    </row>
    <row r="15" spans="2:16" s="238" customFormat="1" ht="16.5" thickBot="1">
      <c r="B15" s="252" t="s">
        <v>875</v>
      </c>
      <c r="C15" s="253" t="s">
        <v>876</v>
      </c>
      <c r="D15" s="254" t="e">
        <f>D13+#REF!+D14+#REF!+#REF!+#REF!+#REF!+#REF!+#REF!+#REF!+#REF!</f>
        <v>#REF!</v>
      </c>
      <c r="E15" s="255" t="e">
        <f>+E13+E14+#REF!+#REF!+#REF!+#REF!+#REF!</f>
        <v>#REF!</v>
      </c>
      <c r="F15" s="255" t="e">
        <f>+F13+F14+#REF!+#REF!+#REF!+#REF!</f>
        <v>#REF!</v>
      </c>
      <c r="G15" s="255" t="e">
        <f>+G13+G14+#REF!+#REF!+#REF!</f>
        <v>#REF!</v>
      </c>
      <c r="H15" s="255" t="e">
        <f>+H13+H14+#REF!+#REF!+#REF!+#REF!</f>
        <v>#REF!</v>
      </c>
      <c r="I15" s="254" t="e">
        <f>I13+I14+#REF!+#REF!+#REF!+#REF!+#REF!+#REF!+#REF!+#REF!+#REF!</f>
        <v>#REF!</v>
      </c>
      <c r="J15" s="256" t="e">
        <f>#REF!+#REF!+#REF!+#REF!+#REF!+#REF!+#REF!+#REF!+#REF!+#REF!+J14+J13</f>
        <v>#REF!</v>
      </c>
      <c r="K15" s="256" t="e">
        <f>#REF!+#REF!+#REF!+#REF!+#REF!+#REF!+#REF!+#REF!+#REF!+#REF!+K14+K13</f>
        <v>#REF!</v>
      </c>
      <c r="L15" s="257">
        <f>SUM(L13:L14)</f>
        <v>11481366.4</v>
      </c>
    </row>
    <row r="16" spans="2:16">
      <c r="B16" s="258"/>
      <c r="J16" s="259"/>
    </row>
    <row r="17" spans="1:13">
      <c r="B17" s="258"/>
      <c r="J17" s="259"/>
    </row>
    <row r="18" spans="1:13" ht="15.75">
      <c r="B18" s="303"/>
      <c r="C18" s="303"/>
      <c r="D18" s="260"/>
      <c r="E18" s="261"/>
      <c r="F18" s="261"/>
      <c r="G18" s="261"/>
      <c r="H18" s="261"/>
      <c r="I18" s="261"/>
      <c r="J18" s="261"/>
      <c r="K18" s="261"/>
      <c r="L18" s="224"/>
    </row>
    <row r="19" spans="1:13" ht="15.75">
      <c r="B19" s="303"/>
      <c r="C19" s="303"/>
      <c r="D19" s="260"/>
      <c r="E19" s="261"/>
      <c r="F19" s="261"/>
      <c r="G19" s="261"/>
      <c r="H19" s="261"/>
      <c r="I19" s="261"/>
      <c r="J19" s="261"/>
      <c r="K19" s="261"/>
      <c r="L19" s="262"/>
    </row>
    <row r="20" spans="1:13" s="266" customFormat="1" ht="15.75">
      <c r="A20" s="263"/>
      <c r="B20" s="304"/>
      <c r="C20" s="304"/>
      <c r="D20" s="264"/>
      <c r="E20" s="265"/>
      <c r="F20" s="265"/>
      <c r="M20" s="230"/>
    </row>
    <row r="21" spans="1:13" s="266" customFormat="1" ht="15.75">
      <c r="A21" s="267"/>
      <c r="B21" s="305"/>
      <c r="C21" s="305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3" s="266" customFormat="1" ht="15.75">
      <c r="A22" s="267"/>
      <c r="B22" s="305"/>
      <c r="C22" s="305"/>
      <c r="D22" s="264"/>
      <c r="E22" s="265"/>
      <c r="F22" s="269"/>
      <c r="L22" s="268"/>
      <c r="M22" s="270"/>
    </row>
    <row r="23" spans="1:13" s="266" customFormat="1" ht="15.75">
      <c r="A23" s="263"/>
      <c r="B23" s="304"/>
      <c r="C23" s="304"/>
      <c r="D23" s="264"/>
      <c r="E23" s="269"/>
      <c r="F23" s="265"/>
      <c r="L23" s="230"/>
      <c r="M23" s="270"/>
    </row>
    <row r="24" spans="1:13">
      <c r="J24" s="259"/>
      <c r="K24" s="271"/>
    </row>
  </sheetData>
  <mergeCells count="18">
    <mergeCell ref="B6:L6"/>
    <mergeCell ref="C1:F1"/>
    <mergeCell ref="N1:O1"/>
    <mergeCell ref="C2:L2"/>
    <mergeCell ref="C3:L3"/>
    <mergeCell ref="N3:O3"/>
    <mergeCell ref="B23:C23"/>
    <mergeCell ref="B7:L7"/>
    <mergeCell ref="B10:B12"/>
    <mergeCell ref="C10:C12"/>
    <mergeCell ref="D10:J12"/>
    <mergeCell ref="K10:K12"/>
    <mergeCell ref="L10:L12"/>
    <mergeCell ref="B18:C18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M16" sqref="M16"/>
    </sheetView>
  </sheetViews>
  <sheetFormatPr defaultColWidth="9.140625" defaultRowHeight="15"/>
  <cols>
    <col min="1" max="1" width="5.5703125" style="224" customWidth="1"/>
    <col min="2" max="2" width="5.42578125" style="224" customWidth="1"/>
    <col min="3" max="3" width="64.140625" style="224" customWidth="1"/>
    <col min="4" max="4" width="19.5703125" style="235" hidden="1" customWidth="1"/>
    <col min="5" max="8" width="19.5703125" style="224" hidden="1" customWidth="1"/>
    <col min="9" max="9" width="24.7109375" style="224" hidden="1" customWidth="1"/>
    <col min="10" max="10" width="25.28515625" style="224" hidden="1" customWidth="1"/>
    <col min="11" max="11" width="24.5703125" style="224" hidden="1" customWidth="1"/>
    <col min="12" max="13" width="19.28515625" style="224" customWidth="1"/>
    <col min="14" max="14" width="13.140625" style="224" customWidth="1"/>
    <col min="15" max="15" width="12.85546875" style="224" customWidth="1"/>
    <col min="16" max="16" width="12.7109375" style="224" customWidth="1"/>
    <col min="17" max="17" width="14.28515625" style="224" customWidth="1"/>
    <col min="18" max="16384" width="9.140625" style="224"/>
  </cols>
  <sheetData>
    <row r="1" spans="1:16" ht="17.25" customHeight="1">
      <c r="C1" s="342"/>
      <c r="D1" s="342"/>
      <c r="E1" s="342"/>
      <c r="F1" s="342"/>
      <c r="L1" s="272"/>
      <c r="M1" s="226" t="s">
        <v>863</v>
      </c>
      <c r="N1" s="343"/>
      <c r="O1" s="343"/>
    </row>
    <row r="2" spans="1:16" ht="15.75" customHeight="1">
      <c r="C2" s="344" t="s">
        <v>864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73"/>
      <c r="O2" s="274"/>
      <c r="P2" s="228"/>
    </row>
    <row r="3" spans="1:16" ht="14.25" customHeight="1">
      <c r="D3" s="275"/>
      <c r="E3" s="275"/>
      <c r="F3" s="275"/>
      <c r="G3" s="275"/>
      <c r="H3" s="275"/>
      <c r="I3" s="275"/>
      <c r="J3" s="275"/>
      <c r="K3" s="275"/>
      <c r="L3" s="331" t="s">
        <v>878</v>
      </c>
      <c r="M3" s="331"/>
      <c r="N3" s="345"/>
      <c r="O3" s="345"/>
    </row>
    <row r="4" spans="1:16">
      <c r="C4" s="231"/>
      <c r="D4" s="231"/>
      <c r="E4" s="231"/>
      <c r="F4" s="231"/>
      <c r="K4" s="231"/>
      <c r="L4" s="276"/>
      <c r="M4" s="226" t="s">
        <v>883</v>
      </c>
      <c r="N4" s="277"/>
      <c r="O4" s="277"/>
    </row>
    <row r="5" spans="1:16" ht="15.75">
      <c r="C5" s="231"/>
      <c r="D5" s="231"/>
      <c r="E5" s="231"/>
      <c r="F5" s="231"/>
      <c r="K5" s="231"/>
      <c r="L5" s="278"/>
      <c r="M5" s="232"/>
      <c r="N5" s="230"/>
      <c r="O5" s="230"/>
    </row>
    <row r="6" spans="1:16" ht="15.75">
      <c r="B6" s="306" t="s">
        <v>865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6" ht="15.75">
      <c r="B7" s="306" t="s">
        <v>879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6" ht="15.75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6">
      <c r="K9" s="236"/>
      <c r="L9" s="236"/>
    </row>
    <row r="10" spans="1:16" ht="15.75" thickBot="1">
      <c r="K10" s="236"/>
      <c r="L10" s="236"/>
      <c r="M10" s="236" t="s">
        <v>867</v>
      </c>
    </row>
    <row r="11" spans="1:16" ht="15.6" customHeight="1">
      <c r="B11" s="333" t="s">
        <v>868</v>
      </c>
      <c r="C11" s="310" t="s">
        <v>869</v>
      </c>
      <c r="D11" s="313" t="s">
        <v>870</v>
      </c>
      <c r="E11" s="314"/>
      <c r="F11" s="314"/>
      <c r="G11" s="314"/>
      <c r="H11" s="314"/>
      <c r="I11" s="314"/>
      <c r="J11" s="315"/>
      <c r="K11" s="336" t="s">
        <v>871</v>
      </c>
      <c r="L11" s="339" t="s">
        <v>880</v>
      </c>
      <c r="M11" s="339" t="s">
        <v>881</v>
      </c>
    </row>
    <row r="12" spans="1:16">
      <c r="B12" s="334"/>
      <c r="C12" s="311"/>
      <c r="D12" s="316"/>
      <c r="E12" s="317"/>
      <c r="F12" s="317"/>
      <c r="G12" s="317"/>
      <c r="H12" s="317"/>
      <c r="I12" s="317"/>
      <c r="J12" s="318"/>
      <c r="K12" s="337"/>
      <c r="L12" s="340"/>
      <c r="M12" s="340"/>
    </row>
    <row r="13" spans="1:16" ht="15.75" thickBot="1">
      <c r="B13" s="335"/>
      <c r="C13" s="312"/>
      <c r="D13" s="319"/>
      <c r="E13" s="320"/>
      <c r="F13" s="320"/>
      <c r="G13" s="320"/>
      <c r="H13" s="320"/>
      <c r="I13" s="320"/>
      <c r="J13" s="321"/>
      <c r="K13" s="338"/>
      <c r="L13" s="341"/>
      <c r="M13" s="341"/>
    </row>
    <row r="14" spans="1:16">
      <c r="B14" s="239">
        <v>1</v>
      </c>
      <c r="C14" s="240" t="s">
        <v>873</v>
      </c>
      <c r="D14" s="241">
        <v>1799900</v>
      </c>
      <c r="E14" s="242">
        <v>1808450</v>
      </c>
      <c r="F14" s="242"/>
      <c r="G14" s="242"/>
      <c r="H14" s="242"/>
      <c r="I14" s="241"/>
      <c r="J14" s="243">
        <v>2020005.37</v>
      </c>
      <c r="K14" s="244"/>
      <c r="L14" s="279">
        <v>10724897.66</v>
      </c>
      <c r="M14" s="280">
        <v>11046644.59</v>
      </c>
    </row>
    <row r="15" spans="1:16" ht="30.75" thickBot="1">
      <c r="B15" s="246">
        <v>2</v>
      </c>
      <c r="C15" s="247" t="s">
        <v>882</v>
      </c>
      <c r="D15" s="248">
        <v>5763142</v>
      </c>
      <c r="E15" s="249">
        <f>1100000+890480</f>
        <v>1990480</v>
      </c>
      <c r="F15" s="249">
        <f>2050000+890450</f>
        <v>2940450</v>
      </c>
      <c r="G15" s="249">
        <f>2050000+890450</f>
        <v>2940450</v>
      </c>
      <c r="H15" s="249">
        <f>1100000+890450</f>
        <v>1990450</v>
      </c>
      <c r="I15" s="248"/>
      <c r="J15" s="250">
        <v>6300015.0499999998</v>
      </c>
      <c r="K15" s="251"/>
      <c r="L15" s="279">
        <v>2000000</v>
      </c>
      <c r="M15" s="280">
        <v>2000000</v>
      </c>
    </row>
    <row r="16" spans="1:16" s="266" customFormat="1" ht="36.75" customHeight="1" thickBot="1">
      <c r="A16" s="263"/>
      <c r="B16" s="252" t="s">
        <v>875</v>
      </c>
      <c r="C16" s="253" t="s">
        <v>876</v>
      </c>
      <c r="D16" s="254" t="e">
        <f>D14+#REF!+D15+#REF!+#REF!+#REF!+#REF!+#REF!+#REF!+#REF!+#REF!</f>
        <v>#REF!</v>
      </c>
      <c r="E16" s="255" t="e">
        <f>+E14+E15+#REF!+#REF!+#REF!+#REF!+#REF!</f>
        <v>#REF!</v>
      </c>
      <c r="F16" s="255" t="e">
        <f>+F14+F15+#REF!+#REF!+#REF!+#REF!</f>
        <v>#REF!</v>
      </c>
      <c r="G16" s="255" t="e">
        <f>+G14+G15+#REF!+#REF!+#REF!</f>
        <v>#REF!</v>
      </c>
      <c r="H16" s="255" t="e">
        <f>+H14+H15+#REF!+#REF!+#REF!+#REF!</f>
        <v>#REF!</v>
      </c>
      <c r="I16" s="254" t="e">
        <f>I14+I15+#REF!+#REF!+#REF!+#REF!+#REF!+#REF!+#REF!+#REF!+#REF!</f>
        <v>#REF!</v>
      </c>
      <c r="J16" s="256" t="e">
        <f>#REF!+#REF!+#REF!+#REF!+#REF!+#REF!+#REF!+#REF!+#REF!+#REF!+J15+J14</f>
        <v>#REF!</v>
      </c>
      <c r="K16" s="281" t="e">
        <f>#REF!+#REF!+#REF!+#REF!+#REF!+#REF!+#REF!+#REF!+#REF!+#REF!+K15+K14</f>
        <v>#REF!</v>
      </c>
      <c r="L16" s="282">
        <f>SUM(L14:L15)</f>
        <v>12724897.66</v>
      </c>
      <c r="M16" s="282">
        <f>SUM(M14:M15)</f>
        <v>13046644.59</v>
      </c>
    </row>
    <row r="17" spans="1:13">
      <c r="J17" s="259"/>
      <c r="K17" s="271"/>
    </row>
    <row r="19" spans="1:13" ht="15.75">
      <c r="B19" s="303"/>
      <c r="C19" s="303"/>
      <c r="D19" s="260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13" ht="15.75">
      <c r="B20" s="303"/>
      <c r="C20" s="303"/>
      <c r="D20" s="260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13" s="266" customFormat="1" ht="45" customHeight="1">
      <c r="A21" s="263"/>
      <c r="B21" s="304"/>
      <c r="C21" s="304"/>
      <c r="D21" s="264"/>
      <c r="E21" s="265"/>
      <c r="F21" s="265"/>
      <c r="M21" s="230"/>
    </row>
    <row r="22" spans="1:13" s="266" customFormat="1" ht="19.5" customHeight="1">
      <c r="A22" s="267"/>
      <c r="B22" s="305"/>
      <c r="C22" s="305"/>
      <c r="D22" s="264"/>
      <c r="E22" s="269"/>
      <c r="F22" s="269"/>
      <c r="M22" s="230"/>
    </row>
    <row r="23" spans="1:13" s="266" customFormat="1" ht="15.6" customHeight="1">
      <c r="A23" s="267"/>
      <c r="B23" s="305"/>
      <c r="C23" s="305"/>
      <c r="D23" s="264"/>
      <c r="E23" s="265"/>
      <c r="F23" s="269"/>
      <c r="L23" s="268"/>
      <c r="M23" s="283"/>
    </row>
    <row r="24" spans="1:13" s="266" customFormat="1" ht="28.5" customHeight="1">
      <c r="A24" s="263"/>
      <c r="B24" s="304"/>
      <c r="C24" s="304"/>
      <c r="D24" s="264"/>
      <c r="E24" s="269"/>
      <c r="F24" s="265"/>
      <c r="M24" s="230"/>
    </row>
  </sheetData>
  <mergeCells count="19">
    <mergeCell ref="B6:M6"/>
    <mergeCell ref="C1:F1"/>
    <mergeCell ref="N1:O1"/>
    <mergeCell ref="C2:M2"/>
    <mergeCell ref="L3:M3"/>
    <mergeCell ref="N3:O3"/>
    <mergeCell ref="B24:C24"/>
    <mergeCell ref="B7:M7"/>
    <mergeCell ref="B11:B13"/>
    <mergeCell ref="C11:C13"/>
    <mergeCell ref="D11:J13"/>
    <mergeCell ref="K11:K13"/>
    <mergeCell ref="L11:L13"/>
    <mergeCell ref="M11:M13"/>
    <mergeCell ref="B19:C19"/>
    <mergeCell ref="B20:C20"/>
    <mergeCell ref="B21:C21"/>
    <mergeCell ref="B22:C22"/>
    <mergeCell ref="B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7"/>
  <sheetViews>
    <sheetView topLeftCell="A3" workbookViewId="0">
      <selection activeCell="C3" sqref="C3:C9"/>
    </sheetView>
  </sheetViews>
  <sheetFormatPr defaultRowHeight="15"/>
  <cols>
    <col min="1" max="1" width="32.140625" customWidth="1"/>
    <col min="2" max="2" width="47.5703125" customWidth="1"/>
    <col min="3" max="3" width="17.42578125" customWidth="1"/>
    <col min="4" max="4" width="18.5703125" customWidth="1"/>
  </cols>
  <sheetData>
    <row r="1" spans="1:4">
      <c r="A1" s="156" t="s">
        <v>5</v>
      </c>
      <c r="B1" s="156" t="s">
        <v>512</v>
      </c>
      <c r="C1" s="156" t="s">
        <v>513</v>
      </c>
      <c r="D1" s="156" t="s">
        <v>514</v>
      </c>
    </row>
    <row r="2" spans="1:4">
      <c r="A2" s="346" t="s">
        <v>515</v>
      </c>
      <c r="B2" s="347"/>
      <c r="C2" s="157"/>
      <c r="D2" s="158"/>
    </row>
    <row r="3" spans="1:4">
      <c r="A3" s="159" t="s">
        <v>516</v>
      </c>
      <c r="B3" s="160" t="s">
        <v>517</v>
      </c>
      <c r="C3" s="161">
        <v>5544</v>
      </c>
      <c r="D3" s="160" t="s">
        <v>518</v>
      </c>
    </row>
    <row r="4" spans="1:4">
      <c r="A4" s="160" t="s">
        <v>519</v>
      </c>
      <c r="B4" s="160" t="s">
        <v>520</v>
      </c>
      <c r="C4" s="161">
        <v>67445.210000000006</v>
      </c>
      <c r="D4" s="160" t="s">
        <v>518</v>
      </c>
    </row>
    <row r="5" spans="1:4">
      <c r="A5" s="160" t="s">
        <v>519</v>
      </c>
      <c r="B5" s="160" t="s">
        <v>521</v>
      </c>
      <c r="C5" s="161">
        <v>14200</v>
      </c>
      <c r="D5" s="160" t="s">
        <v>518</v>
      </c>
    </row>
    <row r="6" spans="1:4">
      <c r="A6" s="160" t="s">
        <v>519</v>
      </c>
      <c r="B6" s="160" t="s">
        <v>522</v>
      </c>
      <c r="C6" s="161">
        <v>78000</v>
      </c>
      <c r="D6" s="160" t="s">
        <v>518</v>
      </c>
    </row>
    <row r="7" spans="1:4">
      <c r="A7" s="160" t="s">
        <v>523</v>
      </c>
      <c r="B7" s="160" t="s">
        <v>524</v>
      </c>
      <c r="C7" s="161">
        <v>88029.32</v>
      </c>
      <c r="D7" s="160" t="s">
        <v>525</v>
      </c>
    </row>
    <row r="8" spans="1:4">
      <c r="A8" s="160" t="s">
        <v>526</v>
      </c>
      <c r="B8" s="160" t="s">
        <v>527</v>
      </c>
      <c r="C8" s="161">
        <v>2575.59</v>
      </c>
      <c r="D8" s="160" t="s">
        <v>525</v>
      </c>
    </row>
    <row r="9" spans="1:4">
      <c r="A9" s="160" t="s">
        <v>528</v>
      </c>
      <c r="B9" s="160" t="s">
        <v>529</v>
      </c>
      <c r="C9" s="161">
        <v>420.63</v>
      </c>
      <c r="D9" s="160" t="s">
        <v>525</v>
      </c>
    </row>
    <row r="10" spans="1:4">
      <c r="A10" s="160" t="s">
        <v>530</v>
      </c>
      <c r="B10" s="160" t="s">
        <v>531</v>
      </c>
      <c r="C10" s="161">
        <v>40970.89</v>
      </c>
      <c r="D10" s="160" t="s">
        <v>525</v>
      </c>
    </row>
    <row r="11" spans="1:4">
      <c r="A11" s="160" t="s">
        <v>533</v>
      </c>
      <c r="B11" s="160" t="s">
        <v>534</v>
      </c>
      <c r="C11" s="161">
        <v>202500</v>
      </c>
      <c r="D11" s="160" t="s">
        <v>535</v>
      </c>
    </row>
    <row r="12" spans="1:4">
      <c r="A12" s="160" t="s">
        <v>536</v>
      </c>
      <c r="B12" s="160" t="s">
        <v>537</v>
      </c>
      <c r="C12" s="161">
        <v>23.07</v>
      </c>
      <c r="D12" s="160" t="s">
        <v>538</v>
      </c>
    </row>
    <row r="13" spans="1:4">
      <c r="A13" s="160" t="s">
        <v>536</v>
      </c>
      <c r="B13" s="160" t="s">
        <v>539</v>
      </c>
      <c r="C13" s="161">
        <v>105076.08</v>
      </c>
      <c r="D13" s="160" t="s">
        <v>532</v>
      </c>
    </row>
    <row r="14" spans="1:4">
      <c r="A14" s="160" t="s">
        <v>536</v>
      </c>
      <c r="B14" s="160" t="s">
        <v>540</v>
      </c>
      <c r="C14" s="161">
        <v>1302.5</v>
      </c>
      <c r="D14" s="160" t="s">
        <v>525</v>
      </c>
    </row>
    <row r="15" spans="1:4">
      <c r="A15" s="160" t="s">
        <v>536</v>
      </c>
      <c r="B15" s="160" t="s">
        <v>541</v>
      </c>
      <c r="C15" s="161">
        <v>10000</v>
      </c>
      <c r="D15" s="160" t="s">
        <v>542</v>
      </c>
    </row>
    <row r="16" spans="1:4">
      <c r="A16" s="160" t="s">
        <v>543</v>
      </c>
      <c r="B16" s="160" t="s">
        <v>544</v>
      </c>
      <c r="C16" s="161">
        <v>2819.3</v>
      </c>
      <c r="D16" s="160" t="s">
        <v>518</v>
      </c>
    </row>
    <row r="17" spans="1:4">
      <c r="A17" s="160" t="s">
        <v>543</v>
      </c>
      <c r="B17" s="160" t="s">
        <v>545</v>
      </c>
      <c r="C17" s="161">
        <v>23174.58</v>
      </c>
      <c r="D17" s="160" t="s">
        <v>535</v>
      </c>
    </row>
    <row r="18" spans="1:4">
      <c r="A18" s="346" t="s">
        <v>225</v>
      </c>
      <c r="B18" s="347"/>
      <c r="C18" s="157"/>
      <c r="D18" s="158"/>
    </row>
    <row r="19" spans="1:4">
      <c r="A19" s="162" t="s">
        <v>546</v>
      </c>
      <c r="B19" s="160" t="s">
        <v>547</v>
      </c>
      <c r="C19" s="161">
        <v>36558.6</v>
      </c>
      <c r="D19" s="160" t="s">
        <v>532</v>
      </c>
    </row>
    <row r="20" spans="1:4">
      <c r="A20" s="160" t="s">
        <v>548</v>
      </c>
      <c r="B20" s="160" t="s">
        <v>524</v>
      </c>
      <c r="C20" s="161">
        <v>374370.73</v>
      </c>
      <c r="D20" s="160" t="s">
        <v>525</v>
      </c>
    </row>
    <row r="21" spans="1:4">
      <c r="A21" s="160" t="s">
        <v>549</v>
      </c>
      <c r="B21" s="160" t="s">
        <v>527</v>
      </c>
      <c r="C21" s="161">
        <v>5245.55</v>
      </c>
      <c r="D21" s="160" t="s">
        <v>525</v>
      </c>
    </row>
    <row r="22" spans="1:4">
      <c r="A22" s="160" t="s">
        <v>550</v>
      </c>
      <c r="B22" s="160" t="s">
        <v>551</v>
      </c>
      <c r="C22" s="161">
        <v>100000</v>
      </c>
      <c r="D22" s="160" t="s">
        <v>552</v>
      </c>
    </row>
    <row r="23" spans="1:4">
      <c r="A23" s="160" t="s">
        <v>553</v>
      </c>
      <c r="B23" s="160" t="s">
        <v>554</v>
      </c>
      <c r="C23" s="161">
        <v>16.07</v>
      </c>
      <c r="D23" s="160" t="s">
        <v>552</v>
      </c>
    </row>
    <row r="24" spans="1:4">
      <c r="A24" s="160" t="s">
        <v>555</v>
      </c>
      <c r="B24" s="160" t="s">
        <v>556</v>
      </c>
      <c r="C24" s="161">
        <v>597925.65</v>
      </c>
      <c r="D24" s="160" t="s">
        <v>557</v>
      </c>
    </row>
    <row r="25" spans="1:4">
      <c r="A25" s="160" t="s">
        <v>555</v>
      </c>
      <c r="B25" s="160" t="s">
        <v>558</v>
      </c>
      <c r="C25" s="161">
        <v>500000</v>
      </c>
      <c r="D25" s="160" t="s">
        <v>532</v>
      </c>
    </row>
    <row r="26" spans="1:4">
      <c r="A26" s="160" t="s">
        <v>555</v>
      </c>
      <c r="B26" s="160" t="s">
        <v>559</v>
      </c>
      <c r="C26" s="161">
        <v>58681.99</v>
      </c>
      <c r="D26" s="160" t="s">
        <v>525</v>
      </c>
    </row>
    <row r="27" spans="1:4">
      <c r="A27" s="160" t="s">
        <v>560</v>
      </c>
      <c r="B27" s="160" t="s">
        <v>561</v>
      </c>
      <c r="C27" s="161">
        <v>100000</v>
      </c>
      <c r="D27" s="160" t="s">
        <v>557</v>
      </c>
    </row>
    <row r="28" spans="1:4">
      <c r="A28" s="160" t="s">
        <v>562</v>
      </c>
      <c r="B28" s="160" t="s">
        <v>563</v>
      </c>
      <c r="C28" s="161">
        <v>10</v>
      </c>
      <c r="D28" s="160" t="s">
        <v>564</v>
      </c>
    </row>
    <row r="29" spans="1:4">
      <c r="A29" s="160"/>
      <c r="B29" s="160"/>
      <c r="C29" s="161"/>
      <c r="D29" s="160"/>
    </row>
    <row r="30" spans="1:4">
      <c r="A30" s="346" t="s">
        <v>565</v>
      </c>
      <c r="B30" s="347"/>
      <c r="C30" s="157"/>
      <c r="D30" s="158"/>
    </row>
    <row r="31" spans="1:4">
      <c r="A31" s="160" t="s">
        <v>566</v>
      </c>
      <c r="B31" s="160" t="s">
        <v>567</v>
      </c>
      <c r="C31" s="161">
        <v>60000</v>
      </c>
      <c r="D31" s="160" t="s">
        <v>568</v>
      </c>
    </row>
    <row r="32" spans="1:4">
      <c r="A32" s="160" t="s">
        <v>569</v>
      </c>
      <c r="B32" s="160" t="s">
        <v>570</v>
      </c>
      <c r="C32" s="161">
        <v>3976.68</v>
      </c>
      <c r="D32" s="160" t="s">
        <v>568</v>
      </c>
    </row>
    <row r="33" spans="1:4">
      <c r="A33" s="346" t="s">
        <v>285</v>
      </c>
      <c r="B33" s="347"/>
      <c r="C33" s="157"/>
      <c r="D33" s="158"/>
    </row>
    <row r="34" spans="1:4">
      <c r="A34" s="160" t="s">
        <v>571</v>
      </c>
      <c r="B34" s="160" t="s">
        <v>572</v>
      </c>
      <c r="C34" s="161">
        <v>393766.67</v>
      </c>
      <c r="D34" s="160" t="s">
        <v>573</v>
      </c>
    </row>
    <row r="35" spans="1:4">
      <c r="A35" s="346" t="s">
        <v>574</v>
      </c>
      <c r="B35" s="347"/>
      <c r="C35" s="157"/>
      <c r="D35" s="158"/>
    </row>
    <row r="36" spans="1:4">
      <c r="A36" s="160" t="s">
        <v>575</v>
      </c>
      <c r="B36" s="160" t="s">
        <v>576</v>
      </c>
      <c r="C36" s="161">
        <v>521026.14</v>
      </c>
      <c r="D36" s="160" t="s">
        <v>577</v>
      </c>
    </row>
    <row r="37" spans="1:4">
      <c r="A37" s="160" t="s">
        <v>578</v>
      </c>
      <c r="B37" s="160" t="s">
        <v>579</v>
      </c>
      <c r="C37" s="161">
        <v>576973.05000000005</v>
      </c>
      <c r="D37" s="160" t="s">
        <v>573</v>
      </c>
    </row>
    <row r="38" spans="1:4">
      <c r="A38" s="160" t="s">
        <v>580</v>
      </c>
      <c r="B38" s="160" t="s">
        <v>581</v>
      </c>
      <c r="C38" s="161">
        <v>8448</v>
      </c>
      <c r="D38" s="160" t="s">
        <v>573</v>
      </c>
    </row>
    <row r="39" spans="1:4" ht="30">
      <c r="A39" s="160" t="s">
        <v>578</v>
      </c>
      <c r="B39" s="163" t="s">
        <v>582</v>
      </c>
      <c r="C39" s="164">
        <v>42270.8</v>
      </c>
      <c r="D39" s="160" t="s">
        <v>573</v>
      </c>
    </row>
    <row r="40" spans="1:4" ht="30">
      <c r="A40" s="160" t="s">
        <v>578</v>
      </c>
      <c r="B40" s="163" t="s">
        <v>583</v>
      </c>
      <c r="C40" s="164">
        <v>97500</v>
      </c>
      <c r="D40" s="160" t="s">
        <v>573</v>
      </c>
    </row>
    <row r="41" spans="1:4">
      <c r="A41" s="346" t="s">
        <v>301</v>
      </c>
      <c r="B41" s="347"/>
      <c r="C41" s="157"/>
      <c r="D41" s="158"/>
    </row>
    <row r="42" spans="1:4">
      <c r="A42" s="160" t="s">
        <v>584</v>
      </c>
      <c r="B42" s="160" t="s">
        <v>585</v>
      </c>
      <c r="C42" s="161">
        <v>1266.6600000000001</v>
      </c>
      <c r="D42" s="160" t="s">
        <v>586</v>
      </c>
    </row>
    <row r="43" spans="1:4">
      <c r="A43" s="346" t="s">
        <v>587</v>
      </c>
      <c r="B43" s="347"/>
      <c r="C43" s="157"/>
      <c r="D43" s="158"/>
    </row>
    <row r="44" spans="1:4">
      <c r="A44" s="160" t="s">
        <v>588</v>
      </c>
      <c r="B44" s="160" t="s">
        <v>589</v>
      </c>
      <c r="C44" s="161">
        <v>200000</v>
      </c>
      <c r="D44" s="160" t="s">
        <v>552</v>
      </c>
    </row>
    <row r="45" spans="1:4">
      <c r="A45" s="346" t="s">
        <v>320</v>
      </c>
      <c r="B45" s="347"/>
      <c r="C45" s="157"/>
      <c r="D45" s="158"/>
    </row>
    <row r="46" spans="1:4">
      <c r="A46" s="160" t="s">
        <v>590</v>
      </c>
      <c r="B46" s="160" t="s">
        <v>591</v>
      </c>
      <c r="C46" s="161">
        <v>21.37</v>
      </c>
      <c r="D46" s="160" t="s">
        <v>525</v>
      </c>
    </row>
    <row r="47" spans="1:4">
      <c r="A47" s="160" t="s">
        <v>592</v>
      </c>
      <c r="B47" s="160" t="s">
        <v>593</v>
      </c>
      <c r="C47" s="161">
        <v>191362.79</v>
      </c>
      <c r="D47" s="160" t="s">
        <v>525</v>
      </c>
    </row>
    <row r="48" spans="1:4">
      <c r="A48" s="160" t="s">
        <v>594</v>
      </c>
      <c r="B48" s="160" t="s">
        <v>595</v>
      </c>
      <c r="C48" s="161">
        <v>100000</v>
      </c>
      <c r="D48" s="160" t="s">
        <v>552</v>
      </c>
    </row>
    <row r="49" spans="1:4">
      <c r="A49" s="160" t="s">
        <v>596</v>
      </c>
      <c r="B49" s="160" t="s">
        <v>597</v>
      </c>
      <c r="C49" s="161">
        <v>3746267.11</v>
      </c>
      <c r="D49" s="160" t="s">
        <v>552</v>
      </c>
    </row>
    <row r="50" spans="1:4">
      <c r="A50" s="346" t="s">
        <v>598</v>
      </c>
      <c r="B50" s="347"/>
      <c r="C50" s="157"/>
      <c r="D50" s="158"/>
    </row>
    <row r="51" spans="1:4">
      <c r="A51" s="160" t="s">
        <v>599</v>
      </c>
      <c r="B51" s="160" t="s">
        <v>600</v>
      </c>
      <c r="C51" s="161">
        <v>253570</v>
      </c>
      <c r="D51" s="160" t="s">
        <v>601</v>
      </c>
    </row>
    <row r="52" spans="1:4">
      <c r="A52" s="346" t="s">
        <v>602</v>
      </c>
      <c r="B52" s="347"/>
      <c r="C52" s="157"/>
      <c r="D52" s="158"/>
    </row>
    <row r="53" spans="1:4">
      <c r="A53" s="160" t="s">
        <v>603</v>
      </c>
      <c r="B53" s="160" t="s">
        <v>604</v>
      </c>
      <c r="C53" s="161">
        <v>213326.26</v>
      </c>
      <c r="D53" s="160" t="s">
        <v>605</v>
      </c>
    </row>
    <row r="54" spans="1:4">
      <c r="A54" s="165" t="s">
        <v>606</v>
      </c>
      <c r="B54" s="160" t="s">
        <v>607</v>
      </c>
      <c r="C54" s="161">
        <v>95292</v>
      </c>
      <c r="D54" s="160" t="s">
        <v>525</v>
      </c>
    </row>
    <row r="55" spans="1:4">
      <c r="A55" s="160" t="s">
        <v>608</v>
      </c>
      <c r="B55" s="160" t="s">
        <v>609</v>
      </c>
      <c r="C55" s="161">
        <v>9608.4</v>
      </c>
      <c r="D55" s="160"/>
    </row>
    <row r="56" spans="1:4">
      <c r="A56" s="160" t="s">
        <v>610</v>
      </c>
      <c r="B56" s="160" t="s">
        <v>611</v>
      </c>
      <c r="C56" s="161">
        <v>145612.79999999999</v>
      </c>
      <c r="D56" s="160"/>
    </row>
    <row r="57" spans="1:4">
      <c r="A57" s="160" t="s">
        <v>610</v>
      </c>
      <c r="B57" s="160" t="s">
        <v>612</v>
      </c>
      <c r="C57" s="161">
        <v>470857.2</v>
      </c>
      <c r="D57" s="160"/>
    </row>
    <row r="58" spans="1:4">
      <c r="A58" s="160" t="s">
        <v>613</v>
      </c>
      <c r="B58" s="160" t="s">
        <v>614</v>
      </c>
      <c r="C58" s="161">
        <v>46160</v>
      </c>
      <c r="D58" s="160" t="s">
        <v>615</v>
      </c>
    </row>
    <row r="59" spans="1:4">
      <c r="A59" s="346" t="s">
        <v>616</v>
      </c>
      <c r="B59" s="347"/>
      <c r="C59" s="157"/>
      <c r="D59" s="158"/>
    </row>
    <row r="60" spans="1:4">
      <c r="A60" s="160" t="s">
        <v>617</v>
      </c>
      <c r="B60" s="160" t="s">
        <v>618</v>
      </c>
      <c r="C60" s="161">
        <v>296100</v>
      </c>
      <c r="D60" s="160" t="s">
        <v>619</v>
      </c>
    </row>
    <row r="61" spans="1:4">
      <c r="A61" s="346" t="s">
        <v>620</v>
      </c>
      <c r="B61" s="347"/>
      <c r="C61" s="166"/>
      <c r="D61" s="167"/>
    </row>
    <row r="62" spans="1:4">
      <c r="A62" s="160" t="s">
        <v>621</v>
      </c>
      <c r="B62" s="160" t="s">
        <v>622</v>
      </c>
      <c r="C62" s="161">
        <v>2386984.7999999998</v>
      </c>
      <c r="D62" s="160" t="s">
        <v>552</v>
      </c>
    </row>
    <row r="63" spans="1:4">
      <c r="A63" s="346" t="s">
        <v>623</v>
      </c>
      <c r="B63" s="347"/>
      <c r="C63" s="157"/>
      <c r="D63" s="158"/>
    </row>
    <row r="64" spans="1:4">
      <c r="A64" s="160" t="s">
        <v>624</v>
      </c>
      <c r="B64" s="160" t="s">
        <v>625</v>
      </c>
      <c r="C64" s="161">
        <v>7300.4</v>
      </c>
      <c r="D64" s="160" t="s">
        <v>568</v>
      </c>
    </row>
    <row r="65" spans="1:4">
      <c r="A65" s="160" t="s">
        <v>626</v>
      </c>
      <c r="B65" s="160" t="s">
        <v>627</v>
      </c>
      <c r="C65" s="161">
        <v>315600</v>
      </c>
      <c r="D65" s="160" t="s">
        <v>568</v>
      </c>
    </row>
    <row r="66" spans="1:4">
      <c r="A66" s="346" t="s">
        <v>628</v>
      </c>
      <c r="B66" s="348"/>
      <c r="C66" s="161"/>
      <c r="D66" s="160"/>
    </row>
    <row r="67" spans="1:4">
      <c r="A67" s="160" t="s">
        <v>629</v>
      </c>
      <c r="B67" s="160" t="s">
        <v>630</v>
      </c>
      <c r="C67" s="161">
        <v>558.27</v>
      </c>
      <c r="D67" s="160" t="s">
        <v>619</v>
      </c>
    </row>
    <row r="68" spans="1:4">
      <c r="A68" s="160"/>
      <c r="B68" s="160"/>
      <c r="C68" s="161"/>
      <c r="D68" s="160"/>
    </row>
    <row r="69" spans="1:4">
      <c r="A69" s="160"/>
      <c r="B69" s="168" t="s">
        <v>631</v>
      </c>
      <c r="C69" s="169">
        <f>SUM(C3:C68)</f>
        <v>12598739.160000002</v>
      </c>
      <c r="D69" s="160"/>
    </row>
    <row r="70" spans="1:4">
      <c r="C70" s="170"/>
    </row>
    <row r="71" spans="1:4">
      <c r="C71" s="170"/>
    </row>
    <row r="72" spans="1:4">
      <c r="C72" s="170"/>
    </row>
    <row r="73" spans="1:4">
      <c r="C73" s="170"/>
    </row>
    <row r="74" spans="1:4">
      <c r="C74" s="170"/>
    </row>
    <row r="75" spans="1:4">
      <c r="C75" s="170"/>
    </row>
    <row r="76" spans="1:4">
      <c r="C76" s="170"/>
    </row>
    <row r="77" spans="1:4">
      <c r="C77" s="170"/>
    </row>
  </sheetData>
  <mergeCells count="14">
    <mergeCell ref="A41:B41"/>
    <mergeCell ref="A2:B2"/>
    <mergeCell ref="A18:B18"/>
    <mergeCell ref="A30:B30"/>
    <mergeCell ref="A33:B33"/>
    <mergeCell ref="A35:B35"/>
    <mergeCell ref="A63:B63"/>
    <mergeCell ref="A66:B66"/>
    <mergeCell ref="A43:B43"/>
    <mergeCell ref="A45:B45"/>
    <mergeCell ref="A50:B50"/>
    <mergeCell ref="A52:B52"/>
    <mergeCell ref="A59:B59"/>
    <mergeCell ref="A61:B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75" zoomScaleSheetLayoutView="75" workbookViewId="0">
      <selection activeCell="D23" sqref="D23"/>
    </sheetView>
  </sheetViews>
  <sheetFormatPr defaultRowHeight="15"/>
  <cols>
    <col min="1" max="1" width="6.28515625" customWidth="1"/>
    <col min="2" max="2" width="56.5703125" customWidth="1"/>
    <col min="3" max="3" width="22.140625" customWidth="1"/>
    <col min="4" max="4" width="23.140625" customWidth="1"/>
    <col min="5" max="5" width="19.85546875" customWidth="1"/>
    <col min="6" max="6" width="24.5703125" customWidth="1"/>
    <col min="7" max="7" width="26.28515625" customWidth="1"/>
  </cols>
  <sheetData>
    <row r="1" spans="1:6">
      <c r="A1" s="288" t="s">
        <v>733</v>
      </c>
      <c r="B1" s="288"/>
      <c r="C1" s="288"/>
      <c r="D1" s="288"/>
      <c r="E1" s="288"/>
      <c r="F1" s="288"/>
    </row>
    <row r="3" spans="1:6" ht="90">
      <c r="A3" s="181" t="s">
        <v>726</v>
      </c>
      <c r="B3" s="182" t="s">
        <v>727</v>
      </c>
      <c r="C3" s="182"/>
      <c r="D3" s="182" t="s">
        <v>728</v>
      </c>
      <c r="E3" s="182" t="s">
        <v>729</v>
      </c>
      <c r="F3" s="182" t="s">
        <v>730</v>
      </c>
    </row>
    <row r="4" spans="1:6" ht="14.45" customHeight="1">
      <c r="A4" s="286">
        <v>17</v>
      </c>
      <c r="B4" s="289" t="s">
        <v>734</v>
      </c>
      <c r="C4" s="188" t="s">
        <v>735</v>
      </c>
      <c r="D4" s="161">
        <v>464773.2</v>
      </c>
      <c r="E4" s="161">
        <v>464773.2</v>
      </c>
      <c r="F4" s="161">
        <f>D4-E4</f>
        <v>0</v>
      </c>
    </row>
    <row r="5" spans="1:6">
      <c r="A5" s="287"/>
      <c r="B5" s="290"/>
      <c r="C5" s="183" t="s">
        <v>736</v>
      </c>
      <c r="D5" s="161">
        <v>9608.4</v>
      </c>
      <c r="E5" s="161">
        <v>9608.4</v>
      </c>
      <c r="F5" s="161">
        <f t="shared" ref="F5:F14" si="0">D5-E5</f>
        <v>0</v>
      </c>
    </row>
    <row r="6" spans="1:6" ht="30">
      <c r="A6" s="160">
        <v>30</v>
      </c>
      <c r="B6" s="184" t="s">
        <v>737</v>
      </c>
      <c r="C6" s="184" t="s">
        <v>738</v>
      </c>
      <c r="D6" s="161">
        <v>2547041.63</v>
      </c>
      <c r="E6" s="161">
        <v>2547041.63</v>
      </c>
      <c r="F6" s="161">
        <f t="shared" si="0"/>
        <v>0</v>
      </c>
    </row>
    <row r="7" spans="1:6">
      <c r="A7" s="160">
        <v>16</v>
      </c>
      <c r="B7" s="184" t="s">
        <v>739</v>
      </c>
      <c r="C7" s="184" t="s">
        <v>740</v>
      </c>
      <c r="D7" s="161">
        <v>131545.20000000001</v>
      </c>
      <c r="E7" s="161">
        <v>99347.63</v>
      </c>
      <c r="F7" s="161">
        <f t="shared" si="0"/>
        <v>32197.570000000007</v>
      </c>
    </row>
    <row r="8" spans="1:6">
      <c r="A8" s="160">
        <v>21</v>
      </c>
      <c r="B8" s="184" t="s">
        <v>741</v>
      </c>
      <c r="C8" s="184" t="s">
        <v>742</v>
      </c>
      <c r="D8" s="161">
        <v>779833.33</v>
      </c>
      <c r="E8" s="161">
        <v>46349.32</v>
      </c>
      <c r="F8" s="161">
        <f t="shared" si="0"/>
        <v>733484.01</v>
      </c>
    </row>
    <row r="9" spans="1:6">
      <c r="A9" s="160">
        <v>22</v>
      </c>
      <c r="B9" s="184" t="s">
        <v>731</v>
      </c>
      <c r="C9" s="184" t="s">
        <v>743</v>
      </c>
      <c r="D9" s="161">
        <v>2671819.2000000002</v>
      </c>
      <c r="E9" s="161">
        <v>2671819.2000000002</v>
      </c>
      <c r="F9" s="161">
        <f t="shared" si="0"/>
        <v>0</v>
      </c>
    </row>
    <row r="10" spans="1:6" ht="14.45" customHeight="1">
      <c r="A10" s="286">
        <v>19</v>
      </c>
      <c r="B10" s="284" t="s">
        <v>744</v>
      </c>
      <c r="C10" s="184" t="s">
        <v>735</v>
      </c>
      <c r="D10" s="161">
        <v>309536.90000000002</v>
      </c>
      <c r="E10" s="161">
        <v>96427.79</v>
      </c>
      <c r="F10" s="161">
        <f t="shared" si="0"/>
        <v>213109.11000000004</v>
      </c>
    </row>
    <row r="11" spans="1:6">
      <c r="A11" s="287"/>
      <c r="B11" s="285"/>
      <c r="C11" s="184" t="s">
        <v>736</v>
      </c>
      <c r="D11" s="161">
        <v>61907.38</v>
      </c>
      <c r="E11" s="161">
        <v>19285.560000000001</v>
      </c>
      <c r="F11" s="161">
        <f t="shared" si="0"/>
        <v>42621.819999999992</v>
      </c>
    </row>
    <row r="12" spans="1:6">
      <c r="A12" s="286">
        <v>20</v>
      </c>
      <c r="B12" s="284" t="s">
        <v>732</v>
      </c>
      <c r="C12" s="184" t="s">
        <v>735</v>
      </c>
      <c r="D12" s="161">
        <v>2147518.7999999998</v>
      </c>
      <c r="E12" s="161">
        <v>2136781.21</v>
      </c>
      <c r="F12" s="161">
        <f t="shared" si="0"/>
        <v>10737.589999999851</v>
      </c>
    </row>
    <row r="13" spans="1:6">
      <c r="A13" s="287"/>
      <c r="B13" s="285"/>
      <c r="C13" s="184" t="s">
        <v>736</v>
      </c>
      <c r="D13" s="161">
        <v>285254.40000000002</v>
      </c>
      <c r="E13" s="161">
        <v>283828.12</v>
      </c>
      <c r="F13" s="161">
        <f t="shared" si="0"/>
        <v>1426.2800000000279</v>
      </c>
    </row>
    <row r="14" spans="1:6" ht="14.45" customHeight="1">
      <c r="A14" s="160">
        <v>31</v>
      </c>
      <c r="B14" s="184" t="s">
        <v>745</v>
      </c>
      <c r="C14" s="184" t="s">
        <v>746</v>
      </c>
      <c r="D14" s="161">
        <v>558301.82999999996</v>
      </c>
      <c r="E14" s="161">
        <v>164699.01</v>
      </c>
      <c r="F14" s="161">
        <f t="shared" si="0"/>
        <v>393602.81999999995</v>
      </c>
    </row>
    <row r="15" spans="1:6" ht="30">
      <c r="A15" s="160"/>
      <c r="B15" s="185" t="s">
        <v>747</v>
      </c>
      <c r="C15" s="185"/>
      <c r="D15" s="169">
        <f>SUM(D4:D14)</f>
        <v>9967140.2700000014</v>
      </c>
      <c r="E15" s="169">
        <f>SUM(E4:E14)</f>
        <v>8539961.0700000003</v>
      </c>
      <c r="F15" s="169">
        <f>SUM(F4:F14)</f>
        <v>1427179.2</v>
      </c>
    </row>
    <row r="16" spans="1:6" ht="14.1" customHeight="1">
      <c r="A16" s="160"/>
      <c r="B16" s="168" t="s">
        <v>860</v>
      </c>
      <c r="C16" s="168"/>
      <c r="D16" s="169"/>
      <c r="E16" s="169"/>
      <c r="F16" s="169">
        <v>1427179.2</v>
      </c>
    </row>
    <row r="17" spans="4:6">
      <c r="D17" s="170"/>
      <c r="E17" s="186" t="s">
        <v>752</v>
      </c>
      <c r="F17" s="186"/>
    </row>
    <row r="18" spans="4:6">
      <c r="D18" s="170"/>
      <c r="E18" s="186" t="s">
        <v>753</v>
      </c>
      <c r="F18" s="186">
        <f>F7+F8+F10+F12+F14</f>
        <v>1383131.1</v>
      </c>
    </row>
    <row r="19" spans="4:6">
      <c r="D19" s="170"/>
      <c r="E19" s="186" t="s">
        <v>754</v>
      </c>
      <c r="F19" s="186">
        <f>F11+F13</f>
        <v>44048.10000000002</v>
      </c>
    </row>
    <row r="20" spans="4:6">
      <c r="D20" s="170"/>
      <c r="E20" s="170"/>
    </row>
    <row r="21" spans="4:6">
      <c r="D21" s="170"/>
      <c r="E21" s="170"/>
    </row>
    <row r="22" spans="4:6">
      <c r="D22" s="170"/>
      <c r="E22" s="170"/>
    </row>
    <row r="23" spans="4:6">
      <c r="D23" s="170"/>
      <c r="E23" s="170"/>
    </row>
    <row r="24" spans="4:6">
      <c r="D24" s="170"/>
      <c r="E24" s="170"/>
    </row>
    <row r="25" spans="4:6">
      <c r="D25" s="170"/>
      <c r="E25" s="170"/>
    </row>
    <row r="26" spans="4:6">
      <c r="D26" s="170"/>
      <c r="E26" s="170"/>
    </row>
    <row r="27" spans="4:6">
      <c r="D27" s="170"/>
      <c r="E27" s="170"/>
    </row>
    <row r="28" spans="4:6">
      <c r="D28" s="170"/>
      <c r="E28" s="170"/>
    </row>
    <row r="29" spans="4:6">
      <c r="D29" s="170"/>
      <c r="E29" s="170"/>
    </row>
    <row r="30" spans="4:6">
      <c r="D30" s="170"/>
      <c r="E30" s="170"/>
    </row>
    <row r="31" spans="4:6">
      <c r="D31" s="170"/>
      <c r="E31" s="170"/>
    </row>
    <row r="32" spans="4:6">
      <c r="D32" s="170"/>
      <c r="E32" s="170"/>
    </row>
    <row r="33" spans="4:5">
      <c r="D33" s="170"/>
      <c r="E33" s="170"/>
    </row>
    <row r="34" spans="4:5">
      <c r="D34" s="170"/>
      <c r="E34" s="170"/>
    </row>
    <row r="35" spans="4:5">
      <c r="D35" s="170"/>
      <c r="E35" s="170"/>
    </row>
    <row r="36" spans="4:5">
      <c r="D36" s="170"/>
      <c r="E36" s="170"/>
    </row>
    <row r="37" spans="4:5">
      <c r="D37" s="170"/>
      <c r="E37" s="170"/>
    </row>
    <row r="38" spans="4:5">
      <c r="D38" s="170"/>
      <c r="E38" s="170"/>
    </row>
    <row r="39" spans="4:5">
      <c r="D39" s="170"/>
      <c r="E39" s="170"/>
    </row>
    <row r="40" spans="4:5">
      <c r="D40" s="170"/>
      <c r="E40" s="170"/>
    </row>
    <row r="41" spans="4:5">
      <c r="D41" s="170"/>
      <c r="E41" s="170"/>
    </row>
    <row r="42" spans="4:5">
      <c r="D42" s="170"/>
      <c r="E42" s="170"/>
    </row>
    <row r="43" spans="4:5">
      <c r="D43" s="170"/>
      <c r="E43" s="170"/>
    </row>
    <row r="44" spans="4:5">
      <c r="D44" s="170"/>
      <c r="E44" s="170"/>
    </row>
    <row r="45" spans="4:5">
      <c r="D45" s="170"/>
      <c r="E45" s="170"/>
    </row>
    <row r="46" spans="4:5">
      <c r="D46" s="170"/>
      <c r="E46" s="170"/>
    </row>
    <row r="47" spans="4:5">
      <c r="D47" s="170"/>
      <c r="E47" s="170"/>
    </row>
    <row r="48" spans="4:5">
      <c r="D48" s="170"/>
      <c r="E48" s="170"/>
    </row>
    <row r="49" spans="4:5">
      <c r="D49" s="170"/>
      <c r="E49" s="170"/>
    </row>
    <row r="50" spans="4:5">
      <c r="D50" s="170"/>
      <c r="E50" s="170"/>
    </row>
    <row r="51" spans="4:5">
      <c r="D51" s="170"/>
      <c r="E51" s="170"/>
    </row>
    <row r="52" spans="4:5">
      <c r="D52" s="170"/>
      <c r="E52" s="170"/>
    </row>
    <row r="53" spans="4:5">
      <c r="D53" s="170"/>
      <c r="E53" s="170"/>
    </row>
    <row r="54" spans="4:5">
      <c r="D54" s="170"/>
      <c r="E54" s="170"/>
    </row>
    <row r="55" spans="4:5">
      <c r="D55" s="170"/>
      <c r="E55" s="170"/>
    </row>
    <row r="56" spans="4:5">
      <c r="D56" s="170"/>
      <c r="E56" s="170"/>
    </row>
    <row r="57" spans="4:5">
      <c r="D57" s="170"/>
      <c r="E57" s="170"/>
    </row>
    <row r="58" spans="4:5">
      <c r="D58" s="170"/>
      <c r="E58" s="170"/>
    </row>
    <row r="59" spans="4:5">
      <c r="D59" s="170"/>
      <c r="E59" s="170"/>
    </row>
    <row r="60" spans="4:5">
      <c r="D60" s="170"/>
      <c r="E60" s="170"/>
    </row>
    <row r="61" spans="4:5">
      <c r="D61" s="170"/>
      <c r="E61" s="170"/>
    </row>
    <row r="62" spans="4:5">
      <c r="D62" s="170"/>
      <c r="E62" s="170"/>
    </row>
    <row r="63" spans="4:5">
      <c r="D63" s="170"/>
      <c r="E63" s="170"/>
    </row>
    <row r="64" spans="4:5">
      <c r="D64" s="170"/>
      <c r="E64" s="170"/>
    </row>
    <row r="65" spans="4:5">
      <c r="D65" s="170"/>
      <c r="E65" s="170"/>
    </row>
    <row r="66" spans="4:5">
      <c r="D66" s="170"/>
      <c r="E66" s="170"/>
    </row>
    <row r="67" spans="4:5">
      <c r="D67" s="170"/>
      <c r="E67" s="170"/>
    </row>
    <row r="68" spans="4:5">
      <c r="D68" s="170"/>
      <c r="E68" s="170"/>
    </row>
    <row r="69" spans="4:5">
      <c r="D69" s="170"/>
      <c r="E69" s="170"/>
    </row>
    <row r="70" spans="4:5">
      <c r="D70" s="170"/>
      <c r="E70" s="170"/>
    </row>
    <row r="71" spans="4:5">
      <c r="D71" s="170"/>
      <c r="E71" s="170"/>
    </row>
    <row r="72" spans="4:5">
      <c r="D72" s="170"/>
      <c r="E72" s="170"/>
    </row>
    <row r="73" spans="4:5">
      <c r="D73" s="170"/>
      <c r="E73" s="170"/>
    </row>
    <row r="74" spans="4:5">
      <c r="D74" s="170"/>
      <c r="E74" s="170"/>
    </row>
    <row r="75" spans="4:5">
      <c r="D75" s="170"/>
      <c r="E75" s="170"/>
    </row>
    <row r="76" spans="4:5">
      <c r="D76" s="170"/>
      <c r="E76" s="170"/>
    </row>
    <row r="77" spans="4:5">
      <c r="D77" s="170"/>
    </row>
  </sheetData>
  <mergeCells count="7">
    <mergeCell ref="B12:B13"/>
    <mergeCell ref="A12:A13"/>
    <mergeCell ref="A1:F1"/>
    <mergeCell ref="B4:B5"/>
    <mergeCell ref="A4:A5"/>
    <mergeCell ref="B10:B11"/>
    <mergeCell ref="A10:A11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topLeftCell="A11" zoomScale="60" workbookViewId="0">
      <selection activeCell="A2" sqref="A2:C2"/>
    </sheetView>
  </sheetViews>
  <sheetFormatPr defaultColWidth="8.7109375" defaultRowHeight="15"/>
  <cols>
    <col min="1" max="1" width="27.42578125" style="1" customWidth="1"/>
    <col min="2" max="2" width="60.140625" style="1" customWidth="1"/>
    <col min="3" max="4" width="16" style="1" hidden="1" customWidth="1"/>
    <col min="5" max="7" width="15.5703125" style="1" customWidth="1"/>
    <col min="8" max="16384" width="8.7109375" style="1"/>
  </cols>
  <sheetData>
    <row r="1" spans="1:7">
      <c r="A1" s="1" t="s">
        <v>1</v>
      </c>
    </row>
    <row r="2" spans="1:7" ht="44.45" customHeight="1">
      <c r="A2" s="291" t="s">
        <v>489</v>
      </c>
      <c r="B2" s="291"/>
      <c r="C2" s="291"/>
    </row>
    <row r="3" spans="1:7" ht="14.1" customHeight="1">
      <c r="A3" s="18"/>
      <c r="B3" s="18"/>
      <c r="C3" s="18" t="s">
        <v>2</v>
      </c>
    </row>
    <row r="4" spans="1:7" ht="39.950000000000003" customHeight="1">
      <c r="A4" s="293" t="s">
        <v>3</v>
      </c>
      <c r="B4" s="293"/>
      <c r="C4" s="293"/>
      <c r="D4" s="293"/>
      <c r="E4" s="293"/>
      <c r="F4" s="293"/>
      <c r="G4" s="293"/>
    </row>
    <row r="5" spans="1:7" ht="21.6" customHeight="1">
      <c r="A5" s="3" t="s">
        <v>1</v>
      </c>
      <c r="B5" s="3" t="s">
        <v>1</v>
      </c>
      <c r="C5" s="2" t="s">
        <v>4</v>
      </c>
    </row>
    <row r="6" spans="1:7" ht="33" customHeight="1">
      <c r="A6" s="4" t="s">
        <v>5</v>
      </c>
      <c r="B6" s="4" t="s">
        <v>6</v>
      </c>
      <c r="C6" s="8" t="s">
        <v>7</v>
      </c>
      <c r="D6" s="14" t="s">
        <v>79</v>
      </c>
      <c r="E6" s="139" t="s">
        <v>80</v>
      </c>
      <c r="F6" s="14" t="s">
        <v>79</v>
      </c>
      <c r="G6" s="14" t="s">
        <v>488</v>
      </c>
    </row>
    <row r="7" spans="1:7" ht="14.45" customHeight="1">
      <c r="A7" s="5" t="s">
        <v>1</v>
      </c>
      <c r="B7" s="6" t="s">
        <v>8</v>
      </c>
      <c r="C7" s="9">
        <f>C8+C26</f>
        <v>166832537.63999999</v>
      </c>
      <c r="D7" s="9">
        <f t="shared" ref="D7:G7" si="0">D8+D26</f>
        <v>4149500</v>
      </c>
      <c r="E7" s="9">
        <f t="shared" si="0"/>
        <v>170982037.63999999</v>
      </c>
      <c r="F7" s="9">
        <f t="shared" si="0"/>
        <v>-1319734.1599999999</v>
      </c>
      <c r="G7" s="9">
        <f t="shared" si="0"/>
        <v>169662303.48000002</v>
      </c>
    </row>
    <row r="8" spans="1:7" ht="14.1" customHeight="1">
      <c r="A8" s="6" t="s">
        <v>1</v>
      </c>
      <c r="B8" s="6" t="s">
        <v>9</v>
      </c>
      <c r="C8" s="9">
        <f>C9+C14+C20</f>
        <v>132497348.98</v>
      </c>
      <c r="D8" s="9">
        <f t="shared" ref="D8:E8" si="1">D9+D14+D20</f>
        <v>0</v>
      </c>
      <c r="E8" s="9">
        <f t="shared" si="1"/>
        <v>132497348.98</v>
      </c>
      <c r="F8" s="13"/>
      <c r="G8" s="27">
        <f t="shared" ref="G8:G50" si="2">E8+F8</f>
        <v>132497348.98</v>
      </c>
    </row>
    <row r="9" spans="1:7" ht="12.95" customHeight="1">
      <c r="A9" s="5" t="s">
        <v>10</v>
      </c>
      <c r="B9" s="6" t="s">
        <v>11</v>
      </c>
      <c r="C9" s="9">
        <f>C10</f>
        <v>124463000</v>
      </c>
      <c r="D9" s="9">
        <f t="shared" ref="D9:E9" si="3">D10</f>
        <v>0</v>
      </c>
      <c r="E9" s="9">
        <f t="shared" si="3"/>
        <v>124463000</v>
      </c>
      <c r="F9" s="13"/>
      <c r="G9" s="27">
        <f t="shared" si="2"/>
        <v>124463000</v>
      </c>
    </row>
    <row r="10" spans="1:7" ht="28.7" customHeight="1">
      <c r="A10" s="5" t="s">
        <v>12</v>
      </c>
      <c r="B10" s="6" t="s">
        <v>13</v>
      </c>
      <c r="C10" s="9">
        <f>SUM(C11:C13)</f>
        <v>124463000</v>
      </c>
      <c r="D10" s="9">
        <f t="shared" ref="D10:E10" si="4">SUM(D11:D13)</f>
        <v>0</v>
      </c>
      <c r="E10" s="9">
        <f t="shared" si="4"/>
        <v>124463000</v>
      </c>
      <c r="F10" s="13"/>
      <c r="G10" s="27">
        <f t="shared" si="2"/>
        <v>124463000</v>
      </c>
    </row>
    <row r="11" spans="1:7" ht="54" customHeight="1">
      <c r="A11" s="16" t="s">
        <v>14</v>
      </c>
      <c r="B11" s="17" t="s">
        <v>15</v>
      </c>
      <c r="C11" s="15">
        <v>124313000</v>
      </c>
      <c r="D11" s="13"/>
      <c r="E11" s="140">
        <f t="shared" ref="E11:E46" si="5">C11+D11</f>
        <v>124313000</v>
      </c>
      <c r="F11" s="13"/>
      <c r="G11" s="13">
        <f t="shared" si="2"/>
        <v>124313000</v>
      </c>
    </row>
    <row r="12" spans="1:7" ht="80.099999999999994" customHeight="1">
      <c r="A12" s="16" t="s">
        <v>16</v>
      </c>
      <c r="B12" s="17" t="s">
        <v>17</v>
      </c>
      <c r="C12" s="15">
        <v>50000</v>
      </c>
      <c r="D12" s="13"/>
      <c r="E12" s="140">
        <f t="shared" si="5"/>
        <v>50000</v>
      </c>
      <c r="F12" s="13"/>
      <c r="G12" s="13">
        <f t="shared" si="2"/>
        <v>50000</v>
      </c>
    </row>
    <row r="13" spans="1:7" ht="39" customHeight="1">
      <c r="A13" s="16" t="s">
        <v>18</v>
      </c>
      <c r="B13" s="17" t="s">
        <v>19</v>
      </c>
      <c r="C13" s="15">
        <v>100000</v>
      </c>
      <c r="D13" s="13"/>
      <c r="E13" s="140">
        <f t="shared" si="5"/>
        <v>100000</v>
      </c>
      <c r="F13" s="13"/>
      <c r="G13" s="13">
        <f t="shared" si="2"/>
        <v>100000</v>
      </c>
    </row>
    <row r="14" spans="1:7" ht="25.5" customHeight="1">
      <c r="A14" s="5" t="s">
        <v>20</v>
      </c>
      <c r="B14" s="6" t="s">
        <v>21</v>
      </c>
      <c r="C14" s="9">
        <f>C15</f>
        <v>290708.98</v>
      </c>
      <c r="D14" s="9">
        <f t="shared" ref="D14:E14" si="6">D15</f>
        <v>0</v>
      </c>
      <c r="E14" s="9">
        <f t="shared" si="6"/>
        <v>290708.98</v>
      </c>
      <c r="F14" s="13"/>
      <c r="G14" s="27">
        <f t="shared" si="2"/>
        <v>290708.98</v>
      </c>
    </row>
    <row r="15" spans="1:7" ht="26.45" customHeight="1">
      <c r="A15" s="5" t="s">
        <v>22</v>
      </c>
      <c r="B15" s="6" t="s">
        <v>23</v>
      </c>
      <c r="C15" s="9">
        <f>SUM(C16:C19)</f>
        <v>290708.98</v>
      </c>
      <c r="D15" s="9">
        <f t="shared" ref="D15:E15" si="7">SUM(D16:D19)</f>
        <v>0</v>
      </c>
      <c r="E15" s="9">
        <f t="shared" si="7"/>
        <v>290708.98</v>
      </c>
      <c r="F15" s="13"/>
      <c r="G15" s="27">
        <f t="shared" si="2"/>
        <v>290708.98</v>
      </c>
    </row>
    <row r="16" spans="1:7" ht="54" customHeight="1">
      <c r="A16" s="16" t="s">
        <v>748</v>
      </c>
      <c r="B16" s="17" t="s">
        <v>24</v>
      </c>
      <c r="C16" s="15">
        <v>105418.67</v>
      </c>
      <c r="D16" s="13"/>
      <c r="E16" s="140">
        <f t="shared" si="5"/>
        <v>105418.67</v>
      </c>
      <c r="F16" s="13"/>
      <c r="G16" s="13">
        <f t="shared" si="2"/>
        <v>105418.67</v>
      </c>
    </row>
    <row r="17" spans="1:7" ht="63.95" customHeight="1">
      <c r="A17" s="16" t="s">
        <v>749</v>
      </c>
      <c r="B17" s="17" t="s">
        <v>25</v>
      </c>
      <c r="C17" s="15">
        <v>738.62</v>
      </c>
      <c r="D17" s="13"/>
      <c r="E17" s="140">
        <f t="shared" si="5"/>
        <v>738.62</v>
      </c>
      <c r="F17" s="13"/>
      <c r="G17" s="13">
        <f t="shared" si="2"/>
        <v>738.62</v>
      </c>
    </row>
    <row r="18" spans="1:7" ht="51" customHeight="1">
      <c r="A18" s="16" t="s">
        <v>750</v>
      </c>
      <c r="B18" s="17" t="s">
        <v>26</v>
      </c>
      <c r="C18" s="15">
        <v>204154.51</v>
      </c>
      <c r="D18" s="13"/>
      <c r="E18" s="140">
        <f t="shared" si="5"/>
        <v>204154.51</v>
      </c>
      <c r="F18" s="13"/>
      <c r="G18" s="13">
        <f t="shared" si="2"/>
        <v>204154.51</v>
      </c>
    </row>
    <row r="19" spans="1:7" ht="53.45" customHeight="1">
      <c r="A19" s="16" t="s">
        <v>751</v>
      </c>
      <c r="B19" s="17" t="s">
        <v>27</v>
      </c>
      <c r="C19" s="15">
        <v>-19602.82</v>
      </c>
      <c r="D19" s="13"/>
      <c r="E19" s="140">
        <f t="shared" si="5"/>
        <v>-19602.82</v>
      </c>
      <c r="F19" s="13"/>
      <c r="G19" s="13">
        <f t="shared" si="2"/>
        <v>-19602.82</v>
      </c>
    </row>
    <row r="20" spans="1:7" ht="14.1" customHeight="1">
      <c r="A20" s="5" t="s">
        <v>28</v>
      </c>
      <c r="B20" s="6" t="s">
        <v>29</v>
      </c>
      <c r="C20" s="9">
        <f>C21+C23</f>
        <v>7743640</v>
      </c>
      <c r="D20" s="9">
        <f t="shared" ref="D20:E20" si="8">D21+D23</f>
        <v>0</v>
      </c>
      <c r="E20" s="9">
        <f t="shared" si="8"/>
        <v>7743640</v>
      </c>
      <c r="F20" s="13"/>
      <c r="G20" s="27">
        <f t="shared" si="2"/>
        <v>7743640</v>
      </c>
    </row>
    <row r="21" spans="1:7" ht="15.95" customHeight="1">
      <c r="A21" s="5" t="s">
        <v>30</v>
      </c>
      <c r="B21" s="6" t="s">
        <v>31</v>
      </c>
      <c r="C21" s="9">
        <f>C22</f>
        <v>1230000</v>
      </c>
      <c r="D21" s="9">
        <f t="shared" ref="D21:E21" si="9">D22</f>
        <v>0</v>
      </c>
      <c r="E21" s="9">
        <f t="shared" si="9"/>
        <v>1230000</v>
      </c>
      <c r="F21" s="13"/>
      <c r="G21" s="27">
        <f t="shared" si="2"/>
        <v>1230000</v>
      </c>
    </row>
    <row r="22" spans="1:7" ht="27.95" customHeight="1">
      <c r="A22" s="16" t="s">
        <v>32</v>
      </c>
      <c r="B22" s="17" t="s">
        <v>33</v>
      </c>
      <c r="C22" s="15">
        <v>1230000</v>
      </c>
      <c r="D22" s="13"/>
      <c r="E22" s="140">
        <f t="shared" si="5"/>
        <v>1230000</v>
      </c>
      <c r="F22" s="13"/>
      <c r="G22" s="13">
        <f t="shared" si="2"/>
        <v>1230000</v>
      </c>
    </row>
    <row r="23" spans="1:7" ht="14.1" customHeight="1">
      <c r="A23" s="5" t="s">
        <v>34</v>
      </c>
      <c r="B23" s="6" t="s">
        <v>35</v>
      </c>
      <c r="C23" s="9">
        <f>SUM(C24:C25)</f>
        <v>6513640</v>
      </c>
      <c r="D23" s="9">
        <f t="shared" ref="D23:E23" si="10">SUM(D24:D25)</f>
        <v>0</v>
      </c>
      <c r="E23" s="9">
        <f t="shared" si="10"/>
        <v>6513640</v>
      </c>
      <c r="F23" s="13"/>
      <c r="G23" s="27">
        <f t="shared" si="2"/>
        <v>6513640</v>
      </c>
    </row>
    <row r="24" spans="1:7" ht="26.1" customHeight="1">
      <c r="A24" s="16" t="s">
        <v>36</v>
      </c>
      <c r="B24" s="17" t="s">
        <v>37</v>
      </c>
      <c r="C24" s="15">
        <v>6361940</v>
      </c>
      <c r="D24" s="13"/>
      <c r="E24" s="140">
        <f t="shared" si="5"/>
        <v>6361940</v>
      </c>
      <c r="F24" s="13"/>
      <c r="G24" s="13">
        <f t="shared" si="2"/>
        <v>6361940</v>
      </c>
    </row>
    <row r="25" spans="1:7" ht="26.1" customHeight="1">
      <c r="A25" s="16" t="s">
        <v>38</v>
      </c>
      <c r="B25" s="17" t="s">
        <v>39</v>
      </c>
      <c r="C25" s="15">
        <v>151700</v>
      </c>
      <c r="D25" s="13"/>
      <c r="E25" s="140">
        <f t="shared" si="5"/>
        <v>151700</v>
      </c>
      <c r="F25" s="13"/>
      <c r="G25" s="13">
        <f t="shared" si="2"/>
        <v>151700</v>
      </c>
    </row>
    <row r="26" spans="1:7" ht="14.45" customHeight="1">
      <c r="A26" s="6" t="s">
        <v>1</v>
      </c>
      <c r="B26" s="6" t="s">
        <v>40</v>
      </c>
      <c r="C26" s="9">
        <f>C27+C34+C37</f>
        <v>34335188.659999996</v>
      </c>
      <c r="D26" s="9">
        <f t="shared" ref="D26:E26" si="11">D27+D34+D37</f>
        <v>4149500</v>
      </c>
      <c r="E26" s="9">
        <f t="shared" si="11"/>
        <v>38484688.659999996</v>
      </c>
      <c r="F26" s="9">
        <f t="shared" ref="F26:G26" si="12">F27+F34+F37</f>
        <v>-1319734.1599999999</v>
      </c>
      <c r="G26" s="9">
        <f t="shared" si="12"/>
        <v>37164954.5</v>
      </c>
    </row>
    <row r="27" spans="1:7" ht="25.5" customHeight="1">
      <c r="A27" s="5" t="s">
        <v>41</v>
      </c>
      <c r="B27" s="6" t="s">
        <v>42</v>
      </c>
      <c r="C27" s="9">
        <f>C28+C32</f>
        <v>26702500</v>
      </c>
      <c r="D27" s="9">
        <f t="shared" ref="D27:E27" si="13">D28+D32</f>
        <v>0</v>
      </c>
      <c r="E27" s="9">
        <f t="shared" si="13"/>
        <v>26702500</v>
      </c>
      <c r="F27" s="9">
        <f t="shared" ref="F27:G27" si="14">F28+F32</f>
        <v>-1319734.1599999999</v>
      </c>
      <c r="G27" s="9">
        <f t="shared" si="14"/>
        <v>25382765.840000004</v>
      </c>
    </row>
    <row r="28" spans="1:7" ht="68.45" customHeight="1">
      <c r="A28" s="5" t="s">
        <v>43</v>
      </c>
      <c r="B28" s="6" t="s">
        <v>44</v>
      </c>
      <c r="C28" s="9">
        <f>SUM(C29:C31)</f>
        <v>26026000</v>
      </c>
      <c r="D28" s="9">
        <f t="shared" ref="D28:E28" si="15">SUM(D29:D31)</f>
        <v>0</v>
      </c>
      <c r="E28" s="9">
        <f t="shared" si="15"/>
        <v>26026000</v>
      </c>
      <c r="F28" s="9">
        <f t="shared" ref="F28:G28" si="16">SUM(F29:F31)</f>
        <v>-1319734.1599999999</v>
      </c>
      <c r="G28" s="9">
        <f t="shared" si="16"/>
        <v>24706265.840000004</v>
      </c>
    </row>
    <row r="29" spans="1:7" ht="67.5" customHeight="1">
      <c r="A29" s="16" t="s">
        <v>45</v>
      </c>
      <c r="B29" s="17" t="s">
        <v>46</v>
      </c>
      <c r="C29" s="15">
        <v>7322000</v>
      </c>
      <c r="D29" s="13"/>
      <c r="E29" s="140">
        <f t="shared" si="5"/>
        <v>7322000</v>
      </c>
      <c r="F29" s="13">
        <v>-119693.92</v>
      </c>
      <c r="G29" s="13">
        <f t="shared" si="2"/>
        <v>7202306.0800000001</v>
      </c>
    </row>
    <row r="30" spans="1:7" ht="52.5" customHeight="1">
      <c r="A30" s="16" t="s">
        <v>47</v>
      </c>
      <c r="B30" s="17" t="s">
        <v>48</v>
      </c>
      <c r="C30" s="15">
        <v>352000</v>
      </c>
      <c r="D30" s="13"/>
      <c r="E30" s="140">
        <f t="shared" si="5"/>
        <v>352000</v>
      </c>
      <c r="F30" s="13"/>
      <c r="G30" s="13">
        <f t="shared" si="2"/>
        <v>352000</v>
      </c>
    </row>
    <row r="31" spans="1:7" ht="52.5" customHeight="1">
      <c r="A31" s="16" t="s">
        <v>49</v>
      </c>
      <c r="B31" s="17" t="s">
        <v>50</v>
      </c>
      <c r="C31" s="15">
        <v>18352000</v>
      </c>
      <c r="D31" s="13"/>
      <c r="E31" s="140">
        <f t="shared" si="5"/>
        <v>18352000</v>
      </c>
      <c r="F31" s="13">
        <v>-1200040.24</v>
      </c>
      <c r="G31" s="13">
        <f t="shared" si="2"/>
        <v>17151959.760000002</v>
      </c>
    </row>
    <row r="32" spans="1:7" ht="65.45" customHeight="1">
      <c r="A32" s="5" t="s">
        <v>51</v>
      </c>
      <c r="B32" s="6" t="s">
        <v>52</v>
      </c>
      <c r="C32" s="9">
        <f>C33</f>
        <v>676500</v>
      </c>
      <c r="D32" s="9">
        <f t="shared" ref="D32:E32" si="17">D33</f>
        <v>0</v>
      </c>
      <c r="E32" s="9">
        <f t="shared" si="17"/>
        <v>676500</v>
      </c>
      <c r="F32" s="13"/>
      <c r="G32" s="27">
        <f t="shared" si="2"/>
        <v>676500</v>
      </c>
    </row>
    <row r="33" spans="1:7" ht="63.75">
      <c r="A33" s="16" t="s">
        <v>53</v>
      </c>
      <c r="B33" s="17" t="s">
        <v>54</v>
      </c>
      <c r="C33" s="15">
        <v>676500</v>
      </c>
      <c r="D33" s="13"/>
      <c r="E33" s="140">
        <f t="shared" si="5"/>
        <v>676500</v>
      </c>
      <c r="F33" s="13"/>
      <c r="G33" s="13">
        <f t="shared" si="2"/>
        <v>676500</v>
      </c>
    </row>
    <row r="34" spans="1:7" ht="25.5">
      <c r="A34" s="5" t="s">
        <v>55</v>
      </c>
      <c r="B34" s="6" t="s">
        <v>56</v>
      </c>
      <c r="C34" s="9">
        <f>C36</f>
        <v>6162688.6600000001</v>
      </c>
      <c r="D34" s="9">
        <f t="shared" ref="D34:E34" si="18">D36</f>
        <v>4149500</v>
      </c>
      <c r="E34" s="9">
        <f t="shared" si="18"/>
        <v>10312188.66</v>
      </c>
      <c r="F34" s="13"/>
      <c r="G34" s="27">
        <f t="shared" si="2"/>
        <v>10312188.66</v>
      </c>
    </row>
    <row r="35" spans="1:7">
      <c r="A35" s="5" t="s">
        <v>57</v>
      </c>
      <c r="B35" s="6" t="s">
        <v>58</v>
      </c>
      <c r="C35" s="9">
        <f>C36</f>
        <v>6162688.6600000001</v>
      </c>
      <c r="D35" s="9">
        <f t="shared" ref="D35:E35" si="19">D36</f>
        <v>4149500</v>
      </c>
      <c r="E35" s="9">
        <f t="shared" si="19"/>
        <v>10312188.66</v>
      </c>
      <c r="F35" s="13"/>
      <c r="G35" s="27">
        <f t="shared" si="2"/>
        <v>10312188.66</v>
      </c>
    </row>
    <row r="36" spans="1:7">
      <c r="A36" s="16" t="s">
        <v>59</v>
      </c>
      <c r="B36" s="17" t="s">
        <v>60</v>
      </c>
      <c r="C36" s="15">
        <v>6162688.6600000001</v>
      </c>
      <c r="D36" s="13">
        <v>4149500</v>
      </c>
      <c r="E36" s="140">
        <f t="shared" si="5"/>
        <v>10312188.66</v>
      </c>
      <c r="F36" s="13"/>
      <c r="G36" s="13">
        <f t="shared" si="2"/>
        <v>10312188.66</v>
      </c>
    </row>
    <row r="37" spans="1:7" ht="25.5">
      <c r="A37" s="5" t="s">
        <v>61</v>
      </c>
      <c r="B37" s="6" t="s">
        <v>62</v>
      </c>
      <c r="C37" s="9">
        <f>C38</f>
        <v>1470000</v>
      </c>
      <c r="D37" s="9">
        <f t="shared" ref="D37:E37" si="20">D38</f>
        <v>0</v>
      </c>
      <c r="E37" s="9">
        <f t="shared" si="20"/>
        <v>1470000</v>
      </c>
      <c r="F37" s="13"/>
      <c r="G37" s="27">
        <f t="shared" si="2"/>
        <v>1470000</v>
      </c>
    </row>
    <row r="38" spans="1:7" ht="63.75">
      <c r="A38" s="16" t="s">
        <v>63</v>
      </c>
      <c r="B38" s="17" t="s">
        <v>64</v>
      </c>
      <c r="C38" s="15">
        <v>1470000</v>
      </c>
      <c r="D38" s="13"/>
      <c r="E38" s="140">
        <f t="shared" si="5"/>
        <v>1470000</v>
      </c>
      <c r="F38" s="13"/>
      <c r="G38" s="13">
        <f t="shared" si="2"/>
        <v>1470000</v>
      </c>
    </row>
    <row r="39" spans="1:7">
      <c r="A39" s="5" t="s">
        <v>1</v>
      </c>
      <c r="B39" s="6" t="s">
        <v>65</v>
      </c>
      <c r="C39" s="9">
        <f>C40+C45</f>
        <v>120969420</v>
      </c>
      <c r="D39" s="9">
        <f t="shared" ref="D39:E39" si="21">D40+D45</f>
        <v>0</v>
      </c>
      <c r="E39" s="9">
        <f t="shared" si="21"/>
        <v>120969420</v>
      </c>
      <c r="F39" s="9">
        <f t="shared" ref="F39:G39" si="22">F40+F45</f>
        <v>-3287098.7</v>
      </c>
      <c r="G39" s="9">
        <f t="shared" si="22"/>
        <v>117682321.3</v>
      </c>
    </row>
    <row r="40" spans="1:7" ht="25.5">
      <c r="A40" s="5" t="s">
        <v>66</v>
      </c>
      <c r="B40" s="6" t="s">
        <v>67</v>
      </c>
      <c r="C40" s="9">
        <f>SUM(C42:C44)</f>
        <v>3446420</v>
      </c>
      <c r="D40" s="9">
        <f t="shared" ref="D40" si="23">SUM(D42:D44)</f>
        <v>0</v>
      </c>
      <c r="E40" s="9">
        <f>SUM(E41:E44)</f>
        <v>3446420</v>
      </c>
      <c r="F40" s="9">
        <f t="shared" ref="F40:G40" si="24">SUM(F41:F44)</f>
        <v>-3287098.7</v>
      </c>
      <c r="G40" s="9">
        <f t="shared" si="24"/>
        <v>159321.29999999981</v>
      </c>
    </row>
    <row r="41" spans="1:7" ht="51">
      <c r="A41" s="61" t="s">
        <v>632</v>
      </c>
      <c r="B41" s="55" t="s">
        <v>633</v>
      </c>
      <c r="C41" s="171"/>
      <c r="D41" s="172"/>
      <c r="E41" s="172"/>
      <c r="F41" s="13">
        <v>-3287098.7</v>
      </c>
      <c r="G41" s="13">
        <f>E41+F41</f>
        <v>-3287098.7</v>
      </c>
    </row>
    <row r="42" spans="1:7" ht="38.25">
      <c r="A42" s="16" t="s">
        <v>68</v>
      </c>
      <c r="B42" s="17" t="s">
        <v>69</v>
      </c>
      <c r="C42" s="15">
        <v>3289700</v>
      </c>
      <c r="D42" s="13"/>
      <c r="E42" s="140">
        <f t="shared" si="5"/>
        <v>3289700</v>
      </c>
      <c r="F42" s="13"/>
      <c r="G42" s="13">
        <f t="shared" si="2"/>
        <v>3289700</v>
      </c>
    </row>
    <row r="43" spans="1:7" ht="25.5">
      <c r="A43" s="16" t="s">
        <v>70</v>
      </c>
      <c r="B43" s="17" t="s">
        <v>71</v>
      </c>
      <c r="C43" s="15">
        <v>79920</v>
      </c>
      <c r="D43" s="13"/>
      <c r="E43" s="140">
        <f t="shared" si="5"/>
        <v>79920</v>
      </c>
      <c r="F43" s="13"/>
      <c r="G43" s="13">
        <f t="shared" si="2"/>
        <v>79920</v>
      </c>
    </row>
    <row r="44" spans="1:7" ht="51">
      <c r="A44" s="20" t="s">
        <v>72</v>
      </c>
      <c r="B44" s="21" t="s">
        <v>73</v>
      </c>
      <c r="C44" s="15">
        <v>76800</v>
      </c>
      <c r="D44" s="13"/>
      <c r="E44" s="140">
        <f t="shared" si="5"/>
        <v>76800</v>
      </c>
      <c r="F44" s="13"/>
      <c r="G44" s="13">
        <f t="shared" si="2"/>
        <v>76800</v>
      </c>
    </row>
    <row r="45" spans="1:7" s="7" customFormat="1" ht="12.75">
      <c r="A45" s="149" t="s">
        <v>74</v>
      </c>
      <c r="B45" s="115" t="s">
        <v>75</v>
      </c>
      <c r="C45" s="144">
        <f>C46</f>
        <v>117523000</v>
      </c>
      <c r="D45" s="9">
        <f t="shared" ref="D45:G45" si="25">D46</f>
        <v>0</v>
      </c>
      <c r="E45" s="39">
        <f t="shared" si="25"/>
        <v>117523000</v>
      </c>
      <c r="F45" s="39">
        <f t="shared" si="25"/>
        <v>0</v>
      </c>
      <c r="G45" s="39">
        <f t="shared" si="25"/>
        <v>117523000</v>
      </c>
    </row>
    <row r="46" spans="1:7" ht="16.5" customHeight="1">
      <c r="A46" s="23" t="s">
        <v>76</v>
      </c>
      <c r="B46" s="11" t="s">
        <v>77</v>
      </c>
      <c r="C46" s="145">
        <v>117523000</v>
      </c>
      <c r="D46" s="141"/>
      <c r="E46" s="13">
        <f t="shared" si="5"/>
        <v>117523000</v>
      </c>
      <c r="F46" s="13"/>
      <c r="G46" s="13">
        <f t="shared" si="2"/>
        <v>117523000</v>
      </c>
    </row>
    <row r="47" spans="1:7" s="28" customFormat="1" ht="31.5" customHeight="1">
      <c r="A47" s="24" t="s">
        <v>81</v>
      </c>
      <c r="B47" s="25" t="s">
        <v>82</v>
      </c>
      <c r="C47" s="146">
        <f>SUM(C48:C50)</f>
        <v>0</v>
      </c>
      <c r="D47" s="142">
        <f t="shared" ref="D47:G47" si="26">SUM(D48:D50)</f>
        <v>0</v>
      </c>
      <c r="E47" s="26">
        <f t="shared" si="26"/>
        <v>0</v>
      </c>
      <c r="F47" s="26">
        <f t="shared" si="26"/>
        <v>-8509147.8100000005</v>
      </c>
      <c r="G47" s="26">
        <f t="shared" si="26"/>
        <v>-8509147.8100000005</v>
      </c>
    </row>
    <row r="48" spans="1:7" ht="40.5" hidden="1" customHeight="1">
      <c r="A48" s="23" t="s">
        <v>83</v>
      </c>
      <c r="B48" s="11" t="s">
        <v>84</v>
      </c>
      <c r="C48" s="147"/>
      <c r="D48" s="140"/>
      <c r="E48" s="13">
        <f>C48+D48</f>
        <v>0</v>
      </c>
      <c r="F48" s="13"/>
      <c r="G48" s="13">
        <f t="shared" si="2"/>
        <v>0</v>
      </c>
    </row>
    <row r="49" spans="1:7" ht="40.5" customHeight="1">
      <c r="A49" s="23" t="s">
        <v>85</v>
      </c>
      <c r="B49" s="11" t="s">
        <v>86</v>
      </c>
      <c r="C49" s="147"/>
      <c r="D49" s="140"/>
      <c r="E49" s="13">
        <f t="shared" ref="E49:E50" si="27">C49+D49</f>
        <v>0</v>
      </c>
      <c r="F49" s="13">
        <v>-8493167.8100000005</v>
      </c>
      <c r="G49" s="13">
        <f t="shared" si="2"/>
        <v>-8493167.8100000005</v>
      </c>
    </row>
    <row r="50" spans="1:7" ht="54.6" customHeight="1">
      <c r="A50" s="23" t="s">
        <v>87</v>
      </c>
      <c r="B50" s="11" t="s">
        <v>88</v>
      </c>
      <c r="C50" s="147"/>
      <c r="D50" s="140"/>
      <c r="E50" s="13">
        <f t="shared" si="27"/>
        <v>0</v>
      </c>
      <c r="F50" s="13">
        <v>-15980</v>
      </c>
      <c r="G50" s="13">
        <f t="shared" si="2"/>
        <v>-15980</v>
      </c>
    </row>
    <row r="51" spans="1:7" ht="16.5" customHeight="1">
      <c r="A51" s="292" t="s">
        <v>78</v>
      </c>
      <c r="B51" s="292"/>
      <c r="C51" s="148">
        <f>C7+C39+C47</f>
        <v>287801957.63999999</v>
      </c>
      <c r="D51" s="22">
        <f t="shared" ref="D51:G51" si="28">D7+D39+D47</f>
        <v>4149500</v>
      </c>
      <c r="E51" s="143">
        <f t="shared" si="28"/>
        <v>291951457.63999999</v>
      </c>
      <c r="F51" s="143">
        <f t="shared" si="28"/>
        <v>-13115980.670000002</v>
      </c>
      <c r="G51" s="143">
        <f t="shared" si="28"/>
        <v>278835476.97000003</v>
      </c>
    </row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</sheetData>
  <mergeCells count="3">
    <mergeCell ref="A2:C2"/>
    <mergeCell ref="A51:B51"/>
    <mergeCell ref="A4:G4"/>
  </mergeCells>
  <pageMargins left="0.7" right="0.7" top="0.75" bottom="0.75" header="0.3" footer="0.3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D10" sqref="D10"/>
    </sheetView>
  </sheetViews>
  <sheetFormatPr defaultColWidth="8.7109375" defaultRowHeight="15"/>
  <cols>
    <col min="1" max="1" width="54.85546875" style="1" customWidth="1"/>
    <col min="2" max="2" width="13.5703125" style="1" customWidth="1"/>
    <col min="3" max="3" width="7.85546875" style="1" customWidth="1"/>
    <col min="4" max="4" width="13.5703125" style="1" customWidth="1"/>
    <col min="5" max="16384" width="8.7109375" style="1"/>
  </cols>
  <sheetData>
    <row r="1" spans="1:4">
      <c r="A1" s="1" t="s">
        <v>1</v>
      </c>
    </row>
    <row r="2" spans="1:4" ht="47.45" customHeight="1">
      <c r="A2" s="294" t="s">
        <v>778</v>
      </c>
      <c r="B2" s="294"/>
      <c r="C2" s="294"/>
      <c r="D2" s="294"/>
    </row>
    <row r="3" spans="1:4" ht="18.600000000000001" customHeight="1">
      <c r="A3" s="153"/>
      <c r="B3" s="153"/>
      <c r="C3" s="294" t="s">
        <v>829</v>
      </c>
      <c r="D3" s="294"/>
    </row>
    <row r="4" spans="1:4" ht="35.450000000000003" customHeight="1">
      <c r="A4" s="295" t="s">
        <v>779</v>
      </c>
      <c r="B4" s="295"/>
      <c r="C4" s="295"/>
      <c r="D4" s="295"/>
    </row>
    <row r="5" spans="1:4" ht="20.45" customHeight="1">
      <c r="A5" s="296" t="s">
        <v>472</v>
      </c>
      <c r="B5" s="296"/>
      <c r="C5" s="296"/>
      <c r="D5" s="296"/>
    </row>
    <row r="6" spans="1:4" ht="43.5" customHeight="1">
      <c r="A6" s="4" t="s">
        <v>6</v>
      </c>
      <c r="B6" s="4" t="s">
        <v>93</v>
      </c>
      <c r="C6" s="4" t="s">
        <v>94</v>
      </c>
      <c r="D6" s="4" t="s">
        <v>7</v>
      </c>
    </row>
    <row r="7" spans="1:4" ht="19.7" customHeight="1">
      <c r="A7" s="32" t="s">
        <v>98</v>
      </c>
      <c r="B7" s="4" t="s">
        <v>1</v>
      </c>
      <c r="C7" s="4" t="s">
        <v>1</v>
      </c>
      <c r="D7" s="203">
        <f>D8+D14+D22+D27+D42+D47+D51+D60+D75</f>
        <v>122174580.84999999</v>
      </c>
    </row>
    <row r="8" spans="1:4" ht="28.7" customHeight="1">
      <c r="A8" s="6" t="s">
        <v>780</v>
      </c>
      <c r="B8" s="5" t="s">
        <v>380</v>
      </c>
      <c r="C8" s="5" t="s">
        <v>1</v>
      </c>
      <c r="D8" s="110">
        <f>D9</f>
        <v>4682666.55</v>
      </c>
    </row>
    <row r="9" spans="1:4" ht="28.7" customHeight="1">
      <c r="A9" s="6" t="s">
        <v>381</v>
      </c>
      <c r="B9" s="5" t="s">
        <v>382</v>
      </c>
      <c r="C9" s="5" t="s">
        <v>1</v>
      </c>
      <c r="D9" s="110">
        <f>D10</f>
        <v>4682666.55</v>
      </c>
    </row>
    <row r="10" spans="1:4" ht="28.7" customHeight="1">
      <c r="A10" s="111" t="s">
        <v>383</v>
      </c>
      <c r="B10" s="42" t="s">
        <v>384</v>
      </c>
      <c r="C10" s="42" t="s">
        <v>1</v>
      </c>
      <c r="D10" s="112">
        <f>SUM(D11:D13)</f>
        <v>4682666.55</v>
      </c>
    </row>
    <row r="11" spans="1:4" ht="28.7" customHeight="1">
      <c r="A11" s="17" t="s">
        <v>473</v>
      </c>
      <c r="B11" s="16" t="s">
        <v>384</v>
      </c>
      <c r="C11" s="16" t="s">
        <v>112</v>
      </c>
      <c r="D11" s="113">
        <v>467302.68</v>
      </c>
    </row>
    <row r="12" spans="1:4" ht="28.7" customHeight="1">
      <c r="A12" s="17" t="s">
        <v>474</v>
      </c>
      <c r="B12" s="16" t="s">
        <v>384</v>
      </c>
      <c r="C12" s="16" t="s">
        <v>130</v>
      </c>
      <c r="D12" s="113">
        <v>3765363.87</v>
      </c>
    </row>
    <row r="13" spans="1:4" ht="28.7" customHeight="1">
      <c r="A13" s="17" t="s">
        <v>140</v>
      </c>
      <c r="B13" s="16" t="s">
        <v>384</v>
      </c>
      <c r="C13" s="16" t="s">
        <v>141</v>
      </c>
      <c r="D13" s="113">
        <v>450000</v>
      </c>
    </row>
    <row r="14" spans="1:4" ht="28.7" customHeight="1">
      <c r="A14" s="6" t="s">
        <v>781</v>
      </c>
      <c r="B14" s="5" t="s">
        <v>370</v>
      </c>
      <c r="C14" s="5" t="s">
        <v>1</v>
      </c>
      <c r="D14" s="110">
        <f>D15+D20</f>
        <v>1046875</v>
      </c>
    </row>
    <row r="15" spans="1:4" ht="28.7" customHeight="1">
      <c r="A15" s="6" t="s">
        <v>371</v>
      </c>
      <c r="B15" s="5" t="s">
        <v>372</v>
      </c>
      <c r="C15" s="5" t="s">
        <v>1</v>
      </c>
      <c r="D15" s="110">
        <f>D16</f>
        <v>1046875</v>
      </c>
    </row>
    <row r="16" spans="1:4" ht="43.35" customHeight="1">
      <c r="A16" s="111" t="s">
        <v>373</v>
      </c>
      <c r="B16" s="42" t="s">
        <v>374</v>
      </c>
      <c r="C16" s="42" t="s">
        <v>1</v>
      </c>
      <c r="D16" s="112">
        <f>SUM(D17:D19)</f>
        <v>1046875</v>
      </c>
    </row>
    <row r="17" spans="1:4" ht="28.7" customHeight="1">
      <c r="A17" s="17" t="s">
        <v>473</v>
      </c>
      <c r="B17" s="16" t="s">
        <v>374</v>
      </c>
      <c r="C17" s="16" t="s">
        <v>112</v>
      </c>
      <c r="D17" s="113">
        <v>200000</v>
      </c>
    </row>
    <row r="18" spans="1:4" ht="28.7" customHeight="1">
      <c r="A18" s="17" t="s">
        <v>474</v>
      </c>
      <c r="B18" s="16" t="s">
        <v>374</v>
      </c>
      <c r="C18" s="16" t="s">
        <v>130</v>
      </c>
      <c r="D18" s="113">
        <v>579375</v>
      </c>
    </row>
    <row r="19" spans="1:4" ht="28.7" customHeight="1">
      <c r="A19" s="17" t="s">
        <v>140</v>
      </c>
      <c r="B19" s="16" t="s">
        <v>374</v>
      </c>
      <c r="C19" s="16" t="s">
        <v>141</v>
      </c>
      <c r="D19" s="113">
        <v>267500</v>
      </c>
    </row>
    <row r="20" spans="1:4" ht="43.35" customHeight="1">
      <c r="A20" s="111" t="s">
        <v>375</v>
      </c>
      <c r="B20" s="42" t="s">
        <v>376</v>
      </c>
      <c r="C20" s="42" t="s">
        <v>1</v>
      </c>
      <c r="D20" s="112">
        <f>D21</f>
        <v>0</v>
      </c>
    </row>
    <row r="21" spans="1:4" ht="28.7" customHeight="1">
      <c r="A21" s="17" t="s">
        <v>474</v>
      </c>
      <c r="B21" s="16" t="s">
        <v>376</v>
      </c>
      <c r="C21" s="16" t="s">
        <v>130</v>
      </c>
      <c r="D21" s="113"/>
    </row>
    <row r="22" spans="1:4" ht="28.7" customHeight="1">
      <c r="A22" s="6" t="s">
        <v>782</v>
      </c>
      <c r="B22" s="5" t="s">
        <v>442</v>
      </c>
      <c r="C22" s="5" t="s">
        <v>1</v>
      </c>
      <c r="D22" s="110">
        <f>D23</f>
        <v>2863438.33</v>
      </c>
    </row>
    <row r="23" spans="1:4" ht="28.7" customHeight="1">
      <c r="A23" s="6" t="s">
        <v>443</v>
      </c>
      <c r="B23" s="5" t="s">
        <v>444</v>
      </c>
      <c r="C23" s="5" t="s">
        <v>1</v>
      </c>
      <c r="D23" s="110">
        <f>D24</f>
        <v>2863438.33</v>
      </c>
    </row>
    <row r="24" spans="1:4" ht="43.35" customHeight="1">
      <c r="A24" s="111" t="s">
        <v>783</v>
      </c>
      <c r="B24" s="42" t="s">
        <v>446</v>
      </c>
      <c r="C24" s="42" t="s">
        <v>1</v>
      </c>
      <c r="D24" s="112">
        <f>SUM(D25:D26)</f>
        <v>2863438.33</v>
      </c>
    </row>
    <row r="25" spans="1:4" ht="28.7" customHeight="1">
      <c r="A25" s="17" t="s">
        <v>473</v>
      </c>
      <c r="B25" s="16" t="s">
        <v>446</v>
      </c>
      <c r="C25" s="16" t="s">
        <v>112</v>
      </c>
      <c r="D25" s="113">
        <v>1200000</v>
      </c>
    </row>
    <row r="26" spans="1:4" ht="28.7" customHeight="1">
      <c r="A26" s="17" t="s">
        <v>474</v>
      </c>
      <c r="B26" s="16" t="s">
        <v>446</v>
      </c>
      <c r="C26" s="16" t="s">
        <v>130</v>
      </c>
      <c r="D26" s="113">
        <v>1663438.33</v>
      </c>
    </row>
    <row r="27" spans="1:4" ht="28.7" customHeight="1">
      <c r="A27" s="6" t="s">
        <v>784</v>
      </c>
      <c r="B27" s="5" t="s">
        <v>393</v>
      </c>
      <c r="C27" s="5" t="s">
        <v>1</v>
      </c>
      <c r="D27" s="110">
        <f>D28+D31+D39</f>
        <v>4787500</v>
      </c>
    </row>
    <row r="28" spans="1:4" ht="28.7" customHeight="1">
      <c r="A28" s="6" t="s">
        <v>785</v>
      </c>
      <c r="B28" s="5" t="s">
        <v>395</v>
      </c>
      <c r="C28" s="5"/>
      <c r="D28" s="110">
        <f>D29</f>
        <v>200000</v>
      </c>
    </row>
    <row r="29" spans="1:4" ht="28.7" customHeight="1">
      <c r="A29" s="111" t="s">
        <v>396</v>
      </c>
      <c r="B29" s="42" t="s">
        <v>397</v>
      </c>
      <c r="C29" s="42" t="s">
        <v>1</v>
      </c>
      <c r="D29" s="112">
        <f>D30</f>
        <v>200000</v>
      </c>
    </row>
    <row r="30" spans="1:4" ht="43.35" customHeight="1">
      <c r="A30" s="17" t="s">
        <v>786</v>
      </c>
      <c r="B30" s="16" t="s">
        <v>397</v>
      </c>
      <c r="C30" s="16" t="s">
        <v>787</v>
      </c>
      <c r="D30" s="113">
        <v>200000</v>
      </c>
    </row>
    <row r="31" spans="1:4" ht="28.7" customHeight="1">
      <c r="A31" s="6" t="s">
        <v>401</v>
      </c>
      <c r="B31" s="5" t="s">
        <v>402</v>
      </c>
      <c r="C31" s="5" t="s">
        <v>1</v>
      </c>
      <c r="D31" s="110">
        <f>D32+D36</f>
        <v>4442500</v>
      </c>
    </row>
    <row r="32" spans="1:4" ht="28.7" customHeight="1">
      <c r="A32" s="6" t="s">
        <v>788</v>
      </c>
      <c r="B32" s="5" t="s">
        <v>402</v>
      </c>
      <c r="C32" s="5"/>
      <c r="D32" s="110">
        <f>D33</f>
        <v>3577000</v>
      </c>
    </row>
    <row r="33" spans="1:4" ht="28.7" customHeight="1">
      <c r="A33" s="111" t="s">
        <v>789</v>
      </c>
      <c r="B33" s="42" t="s">
        <v>404</v>
      </c>
      <c r="C33" s="42" t="s">
        <v>1</v>
      </c>
      <c r="D33" s="112">
        <f>SUM(D34:D35)</f>
        <v>3577000</v>
      </c>
    </row>
    <row r="34" spans="1:4" ht="28.7" customHeight="1">
      <c r="A34" s="17" t="s">
        <v>474</v>
      </c>
      <c r="B34" s="16" t="s">
        <v>404</v>
      </c>
      <c r="C34" s="16" t="s">
        <v>130</v>
      </c>
      <c r="D34" s="113">
        <v>777000</v>
      </c>
    </row>
    <row r="35" spans="1:4" ht="28.7" customHeight="1">
      <c r="A35" s="17" t="s">
        <v>140</v>
      </c>
      <c r="B35" s="16" t="s">
        <v>404</v>
      </c>
      <c r="C35" s="16" t="s">
        <v>141</v>
      </c>
      <c r="D35" s="113">
        <v>2800000</v>
      </c>
    </row>
    <row r="36" spans="1:4" s="7" customFormat="1" ht="28.7" customHeight="1">
      <c r="A36" s="6" t="s">
        <v>790</v>
      </c>
      <c r="B36" s="5" t="s">
        <v>402</v>
      </c>
      <c r="C36" s="5"/>
      <c r="D36" s="110">
        <f>SUM(D37:D38)</f>
        <v>865500</v>
      </c>
    </row>
    <row r="37" spans="1:4" ht="28.7" customHeight="1">
      <c r="A37" s="17" t="s">
        <v>474</v>
      </c>
      <c r="B37" s="16" t="s">
        <v>404</v>
      </c>
      <c r="C37" s="16" t="s">
        <v>130</v>
      </c>
      <c r="D37" s="113">
        <v>39300</v>
      </c>
    </row>
    <row r="38" spans="1:4" ht="28.7" customHeight="1">
      <c r="A38" s="17" t="s">
        <v>140</v>
      </c>
      <c r="B38" s="16" t="s">
        <v>404</v>
      </c>
      <c r="C38" s="16" t="s">
        <v>141</v>
      </c>
      <c r="D38" s="113">
        <v>826200</v>
      </c>
    </row>
    <row r="39" spans="1:4" ht="28.7" customHeight="1">
      <c r="A39" s="6" t="s">
        <v>791</v>
      </c>
      <c r="B39" s="5" t="s">
        <v>410</v>
      </c>
      <c r="C39" s="5" t="s">
        <v>1</v>
      </c>
      <c r="D39" s="110">
        <f>D40</f>
        <v>145000</v>
      </c>
    </row>
    <row r="40" spans="1:4" ht="28.7" customHeight="1">
      <c r="A40" s="111" t="s">
        <v>792</v>
      </c>
      <c r="B40" s="42" t="s">
        <v>412</v>
      </c>
      <c r="C40" s="42" t="s">
        <v>1</v>
      </c>
      <c r="D40" s="112">
        <f>D41</f>
        <v>145000</v>
      </c>
    </row>
    <row r="41" spans="1:4" ht="28.7" customHeight="1">
      <c r="A41" s="17" t="s">
        <v>474</v>
      </c>
      <c r="B41" s="16" t="s">
        <v>412</v>
      </c>
      <c r="C41" s="16" t="s">
        <v>130</v>
      </c>
      <c r="D41" s="113">
        <v>145000</v>
      </c>
    </row>
    <row r="42" spans="1:4" ht="28.7" customHeight="1">
      <c r="A42" s="6" t="s">
        <v>565</v>
      </c>
      <c r="B42" s="5" t="s">
        <v>793</v>
      </c>
      <c r="C42" s="5" t="s">
        <v>1</v>
      </c>
      <c r="D42" s="110">
        <f>D43</f>
        <v>62199.01</v>
      </c>
    </row>
    <row r="43" spans="1:4" ht="28.7" customHeight="1">
      <c r="A43" s="6" t="s">
        <v>794</v>
      </c>
      <c r="B43" s="5" t="s">
        <v>795</v>
      </c>
      <c r="C43" s="5" t="s">
        <v>1</v>
      </c>
      <c r="D43" s="110">
        <f>D44</f>
        <v>62199.01</v>
      </c>
    </row>
    <row r="44" spans="1:4" ht="28.7" customHeight="1">
      <c r="A44" s="111" t="s">
        <v>273</v>
      </c>
      <c r="B44" s="42" t="s">
        <v>274</v>
      </c>
      <c r="C44" s="42" t="s">
        <v>1</v>
      </c>
      <c r="D44" s="112">
        <f>SUM(D45:D46)</f>
        <v>62199.01</v>
      </c>
    </row>
    <row r="45" spans="1:4" ht="28.7" customHeight="1">
      <c r="A45" s="17" t="s">
        <v>474</v>
      </c>
      <c r="B45" s="16" t="s">
        <v>274</v>
      </c>
      <c r="C45" s="16" t="s">
        <v>130</v>
      </c>
      <c r="D45" s="113">
        <v>2199.0100000000002</v>
      </c>
    </row>
    <row r="46" spans="1:4" ht="28.7" customHeight="1">
      <c r="A46" s="17" t="s">
        <v>140</v>
      </c>
      <c r="B46" s="16" t="s">
        <v>274</v>
      </c>
      <c r="C46" s="16" t="s">
        <v>141</v>
      </c>
      <c r="D46" s="113">
        <v>60000</v>
      </c>
    </row>
    <row r="47" spans="1:4" ht="28.7" customHeight="1">
      <c r="A47" s="6" t="s">
        <v>796</v>
      </c>
      <c r="B47" s="5" t="s">
        <v>797</v>
      </c>
      <c r="C47" s="5" t="s">
        <v>1</v>
      </c>
      <c r="D47" s="110">
        <f>D48</f>
        <v>11481366.4</v>
      </c>
    </row>
    <row r="48" spans="1:4" ht="28.7" customHeight="1">
      <c r="A48" s="6" t="s">
        <v>294</v>
      </c>
      <c r="B48" s="5" t="s">
        <v>293</v>
      </c>
      <c r="C48" s="5" t="s">
        <v>1</v>
      </c>
      <c r="D48" s="110">
        <f>D49</f>
        <v>11481366.4</v>
      </c>
    </row>
    <row r="49" spans="1:4" ht="43.35" customHeight="1">
      <c r="A49" s="111" t="s">
        <v>295</v>
      </c>
      <c r="B49" s="42" t="s">
        <v>296</v>
      </c>
      <c r="C49" s="42" t="s">
        <v>1</v>
      </c>
      <c r="D49" s="112">
        <f>D50</f>
        <v>11481366.4</v>
      </c>
    </row>
    <row r="50" spans="1:4" ht="28.7" customHeight="1">
      <c r="A50" s="17" t="s">
        <v>474</v>
      </c>
      <c r="B50" s="16" t="s">
        <v>296</v>
      </c>
      <c r="C50" s="16" t="s">
        <v>130</v>
      </c>
      <c r="D50" s="113">
        <v>11481366.4</v>
      </c>
    </row>
    <row r="51" spans="1:4" ht="43.35" customHeight="1">
      <c r="A51" s="6" t="s">
        <v>414</v>
      </c>
      <c r="B51" s="5" t="s">
        <v>415</v>
      </c>
      <c r="C51" s="5" t="s">
        <v>1</v>
      </c>
      <c r="D51" s="110">
        <f>D52+D57</f>
        <v>81446800</v>
      </c>
    </row>
    <row r="52" spans="1:4" ht="28.7" customHeight="1">
      <c r="A52" s="6" t="s">
        <v>798</v>
      </c>
      <c r="B52" s="5" t="s">
        <v>417</v>
      </c>
      <c r="C52" s="5" t="s">
        <v>1</v>
      </c>
      <c r="D52" s="110">
        <f>D53+D55</f>
        <v>81446800</v>
      </c>
    </row>
    <row r="53" spans="1:4" ht="28.7" customHeight="1">
      <c r="A53" s="111" t="s">
        <v>799</v>
      </c>
      <c r="B53" s="42" t="s">
        <v>419</v>
      </c>
      <c r="C53" s="42" t="s">
        <v>1</v>
      </c>
      <c r="D53" s="112">
        <f>D54</f>
        <v>79000000</v>
      </c>
    </row>
    <row r="54" spans="1:4" ht="28.7" customHeight="1">
      <c r="A54" s="17" t="s">
        <v>202</v>
      </c>
      <c r="B54" s="16" t="s">
        <v>419</v>
      </c>
      <c r="C54" s="16" t="s">
        <v>203</v>
      </c>
      <c r="D54" s="113">
        <v>79000000</v>
      </c>
    </row>
    <row r="55" spans="1:4" ht="43.35" customHeight="1">
      <c r="A55" s="111" t="s">
        <v>800</v>
      </c>
      <c r="B55" s="42" t="s">
        <v>422</v>
      </c>
      <c r="C55" s="42" t="s">
        <v>1</v>
      </c>
      <c r="D55" s="112">
        <f>D56</f>
        <v>2446800</v>
      </c>
    </row>
    <row r="56" spans="1:4" ht="28.7" customHeight="1">
      <c r="A56" s="17" t="s">
        <v>140</v>
      </c>
      <c r="B56" s="16" t="s">
        <v>422</v>
      </c>
      <c r="C56" s="16">
        <v>500</v>
      </c>
      <c r="D56" s="113">
        <v>2446800</v>
      </c>
    </row>
    <row r="57" spans="1:4" ht="28.7" customHeight="1">
      <c r="A57" s="6" t="s">
        <v>801</v>
      </c>
      <c r="B57" s="5" t="s">
        <v>802</v>
      </c>
      <c r="C57" s="5" t="s">
        <v>1</v>
      </c>
      <c r="D57" s="110">
        <f>D58</f>
        <v>0</v>
      </c>
    </row>
    <row r="58" spans="1:4" ht="28.7" customHeight="1">
      <c r="A58" s="111" t="s">
        <v>803</v>
      </c>
      <c r="B58" s="42" t="s">
        <v>324</v>
      </c>
      <c r="C58" s="42" t="s">
        <v>1</v>
      </c>
      <c r="D58" s="112">
        <f>D59</f>
        <v>0</v>
      </c>
    </row>
    <row r="59" spans="1:4" ht="28.7" customHeight="1">
      <c r="A59" s="17" t="s">
        <v>474</v>
      </c>
      <c r="B59" s="16" t="s">
        <v>324</v>
      </c>
      <c r="C59" s="16" t="s">
        <v>130</v>
      </c>
      <c r="D59" s="113"/>
    </row>
    <row r="60" spans="1:4" ht="28.7" customHeight="1">
      <c r="A60" s="6" t="s">
        <v>335</v>
      </c>
      <c r="B60" s="5" t="s">
        <v>336</v>
      </c>
      <c r="C60" s="5" t="s">
        <v>1</v>
      </c>
      <c r="D60" s="110">
        <f>D61+D64</f>
        <v>15203735.560000001</v>
      </c>
    </row>
    <row r="61" spans="1:4" ht="43.35" customHeight="1">
      <c r="A61" s="6" t="s">
        <v>804</v>
      </c>
      <c r="B61" s="5" t="s">
        <v>805</v>
      </c>
      <c r="C61" s="5" t="s">
        <v>1</v>
      </c>
      <c r="D61" s="110">
        <f>D62</f>
        <v>3957177.6</v>
      </c>
    </row>
    <row r="62" spans="1:4" ht="72.2" customHeight="1">
      <c r="A62" s="111" t="s">
        <v>806</v>
      </c>
      <c r="B62" s="42" t="s">
        <v>807</v>
      </c>
      <c r="C62" s="42" t="s">
        <v>1</v>
      </c>
      <c r="D62" s="112">
        <f>D63</f>
        <v>3957177.6</v>
      </c>
    </row>
    <row r="63" spans="1:4" ht="28.7" customHeight="1">
      <c r="A63" s="17" t="s">
        <v>474</v>
      </c>
      <c r="B63" s="16" t="s">
        <v>807</v>
      </c>
      <c r="C63" s="16" t="s">
        <v>130</v>
      </c>
      <c r="D63" s="113">
        <v>3957177.6</v>
      </c>
    </row>
    <row r="64" spans="1:4" ht="28.7" customHeight="1">
      <c r="A64" s="6" t="s">
        <v>602</v>
      </c>
      <c r="B64" s="5" t="s">
        <v>343</v>
      </c>
      <c r="C64" s="5" t="s">
        <v>1</v>
      </c>
      <c r="D64" s="110">
        <f>D65+D69+D71+D73+D67</f>
        <v>11246557.960000001</v>
      </c>
    </row>
    <row r="65" spans="1:4" ht="28.7" customHeight="1">
      <c r="A65" s="111" t="s">
        <v>344</v>
      </c>
      <c r="B65" s="42" t="s">
        <v>345</v>
      </c>
      <c r="C65" s="42" t="s">
        <v>1</v>
      </c>
      <c r="D65" s="112">
        <f>D66</f>
        <v>4022799.98</v>
      </c>
    </row>
    <row r="66" spans="1:4" ht="28.7" customHeight="1">
      <c r="A66" s="17" t="s">
        <v>474</v>
      </c>
      <c r="B66" s="16" t="s">
        <v>345</v>
      </c>
      <c r="C66" s="16" t="s">
        <v>130</v>
      </c>
      <c r="D66" s="113">
        <v>4022799.98</v>
      </c>
    </row>
    <row r="67" spans="1:4" ht="28.7" customHeight="1">
      <c r="A67" s="45" t="s">
        <v>348</v>
      </c>
      <c r="B67" s="42" t="s">
        <v>349</v>
      </c>
      <c r="C67" s="42" t="s">
        <v>1</v>
      </c>
      <c r="D67" s="204">
        <f>D68</f>
        <v>203016.67</v>
      </c>
    </row>
    <row r="68" spans="1:4" ht="28.7" customHeight="1">
      <c r="A68" s="17" t="s">
        <v>474</v>
      </c>
      <c r="B68" s="16" t="s">
        <v>349</v>
      </c>
      <c r="C68" s="16" t="s">
        <v>130</v>
      </c>
      <c r="D68" s="113">
        <v>203016.67</v>
      </c>
    </row>
    <row r="69" spans="1:4" ht="28.7" customHeight="1">
      <c r="A69" s="111" t="s">
        <v>352</v>
      </c>
      <c r="B69" s="42" t="s">
        <v>353</v>
      </c>
      <c r="C69" s="42" t="s">
        <v>1</v>
      </c>
      <c r="D69" s="112">
        <f>D70</f>
        <v>563209.39</v>
      </c>
    </row>
    <row r="70" spans="1:4" ht="28.7" customHeight="1">
      <c r="A70" s="17" t="s">
        <v>474</v>
      </c>
      <c r="B70" s="16" t="s">
        <v>353</v>
      </c>
      <c r="C70" s="16" t="s">
        <v>130</v>
      </c>
      <c r="D70" s="113">
        <v>563209.39</v>
      </c>
    </row>
    <row r="71" spans="1:4" ht="28.7" customHeight="1">
      <c r="A71" s="111" t="s">
        <v>357</v>
      </c>
      <c r="B71" s="42" t="s">
        <v>358</v>
      </c>
      <c r="C71" s="42" t="s">
        <v>1</v>
      </c>
      <c r="D71" s="112">
        <f>D72</f>
        <v>5154266.91</v>
      </c>
    </row>
    <row r="72" spans="1:4" ht="28.7" customHeight="1">
      <c r="A72" s="17" t="s">
        <v>474</v>
      </c>
      <c r="B72" s="16" t="s">
        <v>358</v>
      </c>
      <c r="C72" s="16" t="s">
        <v>130</v>
      </c>
      <c r="D72" s="113">
        <v>5154266.91</v>
      </c>
    </row>
    <row r="73" spans="1:4" ht="28.7" customHeight="1">
      <c r="A73" s="111" t="s">
        <v>363</v>
      </c>
      <c r="B73" s="42" t="s">
        <v>364</v>
      </c>
      <c r="C73" s="42" t="s">
        <v>1</v>
      </c>
      <c r="D73" s="112">
        <f>D74</f>
        <v>1303265.01</v>
      </c>
    </row>
    <row r="74" spans="1:4" ht="28.7" customHeight="1">
      <c r="A74" s="17" t="s">
        <v>474</v>
      </c>
      <c r="B74" s="16" t="s">
        <v>364</v>
      </c>
      <c r="C74" s="16" t="s">
        <v>130</v>
      </c>
      <c r="D74" s="113">
        <v>1303265.01</v>
      </c>
    </row>
    <row r="75" spans="1:4" ht="28.7" customHeight="1">
      <c r="A75" s="6" t="s">
        <v>808</v>
      </c>
      <c r="B75" s="5" t="s">
        <v>304</v>
      </c>
      <c r="C75" s="5" t="s">
        <v>1</v>
      </c>
      <c r="D75" s="110">
        <f>D76</f>
        <v>600000</v>
      </c>
    </row>
    <row r="76" spans="1:4" ht="28.7" customHeight="1">
      <c r="A76" s="6" t="s">
        <v>809</v>
      </c>
      <c r="B76" s="5" t="s">
        <v>810</v>
      </c>
      <c r="C76" s="5" t="s">
        <v>1</v>
      </c>
      <c r="D76" s="110">
        <f>D77+D79+D81</f>
        <v>600000</v>
      </c>
    </row>
    <row r="77" spans="1:4" ht="28.7" customHeight="1">
      <c r="A77" s="111" t="s">
        <v>811</v>
      </c>
      <c r="B77" s="42" t="s">
        <v>306</v>
      </c>
      <c r="C77" s="42" t="s">
        <v>1</v>
      </c>
      <c r="D77" s="112">
        <f>D78</f>
        <v>150000</v>
      </c>
    </row>
    <row r="78" spans="1:4" ht="28.7" customHeight="1">
      <c r="A78" s="17" t="s">
        <v>202</v>
      </c>
      <c r="B78" s="16" t="s">
        <v>306</v>
      </c>
      <c r="C78" s="16" t="s">
        <v>203</v>
      </c>
      <c r="D78" s="113">
        <v>150000</v>
      </c>
    </row>
    <row r="79" spans="1:4" ht="57.75" customHeight="1">
      <c r="A79" s="111" t="s">
        <v>812</v>
      </c>
      <c r="B79" s="42" t="s">
        <v>312</v>
      </c>
      <c r="C79" s="42" t="s">
        <v>1</v>
      </c>
      <c r="D79" s="112">
        <f>D80</f>
        <v>300000</v>
      </c>
    </row>
    <row r="80" spans="1:4" ht="28.7" customHeight="1">
      <c r="A80" s="17" t="s">
        <v>474</v>
      </c>
      <c r="B80" s="16" t="s">
        <v>312</v>
      </c>
      <c r="C80" s="16" t="s">
        <v>130</v>
      </c>
      <c r="D80" s="113">
        <v>300000</v>
      </c>
    </row>
    <row r="81" spans="1:4" ht="28.7" customHeight="1">
      <c r="A81" s="111" t="s">
        <v>315</v>
      </c>
      <c r="B81" s="42" t="s">
        <v>316</v>
      </c>
      <c r="C81" s="42" t="s">
        <v>1</v>
      </c>
      <c r="D81" s="112">
        <f>D82</f>
        <v>150000</v>
      </c>
    </row>
    <row r="82" spans="1:4" ht="28.7" customHeight="1">
      <c r="A82" s="17" t="s">
        <v>202</v>
      </c>
      <c r="B82" s="16" t="s">
        <v>316</v>
      </c>
      <c r="C82" s="16" t="s">
        <v>203</v>
      </c>
      <c r="D82" s="113">
        <v>150000</v>
      </c>
    </row>
  </sheetData>
  <mergeCells count="4">
    <mergeCell ref="A2:D2"/>
    <mergeCell ref="C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workbookViewId="0">
      <selection activeCell="D67" sqref="D67"/>
    </sheetView>
  </sheetViews>
  <sheetFormatPr defaultColWidth="8.7109375" defaultRowHeight="15"/>
  <cols>
    <col min="1" max="1" width="54.85546875" style="1" customWidth="1"/>
    <col min="2" max="2" width="13.5703125" style="1" customWidth="1"/>
    <col min="3" max="3" width="7.85546875" style="1" customWidth="1"/>
    <col min="4" max="5" width="13.5703125" style="1" customWidth="1"/>
    <col min="6" max="16384" width="8.7109375" style="1"/>
  </cols>
  <sheetData>
    <row r="1" spans="1:5">
      <c r="A1" s="1" t="s">
        <v>1</v>
      </c>
    </row>
    <row r="2" spans="1:5" ht="47.45" customHeight="1">
      <c r="A2" s="297" t="s">
        <v>828</v>
      </c>
      <c r="B2" s="298"/>
      <c r="C2" s="298"/>
      <c r="D2" s="298"/>
      <c r="E2" s="298"/>
    </row>
    <row r="3" spans="1:5" ht="18.600000000000001" customHeight="1">
      <c r="A3" s="205"/>
      <c r="B3" s="2"/>
      <c r="C3" s="297" t="s">
        <v>827</v>
      </c>
      <c r="D3" s="298"/>
      <c r="E3" s="298"/>
    </row>
    <row r="4" spans="1:5" ht="82.7" customHeight="1">
      <c r="A4" s="299" t="s">
        <v>817</v>
      </c>
      <c r="B4" s="299"/>
      <c r="C4" s="299"/>
      <c r="D4" s="299"/>
      <c r="E4" s="299"/>
    </row>
    <row r="5" spans="1:5" ht="20.45" customHeight="1">
      <c r="A5" s="300" t="s">
        <v>472</v>
      </c>
      <c r="B5" s="300"/>
      <c r="C5" s="300"/>
      <c r="D5" s="300"/>
      <c r="E5" s="300"/>
    </row>
    <row r="6" spans="1:5" ht="43.5" customHeight="1">
      <c r="A6" s="4" t="s">
        <v>6</v>
      </c>
      <c r="B6" s="4" t="s">
        <v>93</v>
      </c>
      <c r="C6" s="4" t="s">
        <v>94</v>
      </c>
      <c r="D6" s="4" t="s">
        <v>818</v>
      </c>
      <c r="E6" s="4" t="s">
        <v>819</v>
      </c>
    </row>
    <row r="7" spans="1:5" ht="19.7" customHeight="1">
      <c r="A7" s="32" t="s">
        <v>98</v>
      </c>
      <c r="B7" s="4" t="s">
        <v>1</v>
      </c>
      <c r="C7" s="4" t="s">
        <v>1</v>
      </c>
      <c r="D7" s="203">
        <f>D8+D14+D22+D27+D43+D48+D52+D61+D78</f>
        <v>46877797.130000003</v>
      </c>
      <c r="E7" s="203">
        <f>E8+E14+E22+E27+E43+E48+E52+E61+E78</f>
        <v>47124589.549999997</v>
      </c>
    </row>
    <row r="8" spans="1:5" ht="28.7" customHeight="1">
      <c r="A8" s="6" t="s">
        <v>780</v>
      </c>
      <c r="B8" s="5" t="s">
        <v>380</v>
      </c>
      <c r="C8" s="5" t="s">
        <v>1</v>
      </c>
      <c r="D8" s="110">
        <f>D9</f>
        <v>3922434.41</v>
      </c>
      <c r="E8" s="110">
        <f>E9</f>
        <v>4040107.44</v>
      </c>
    </row>
    <row r="9" spans="1:5" ht="28.7" customHeight="1">
      <c r="A9" s="6" t="s">
        <v>381</v>
      </c>
      <c r="B9" s="5" t="s">
        <v>382</v>
      </c>
      <c r="C9" s="5" t="s">
        <v>1</v>
      </c>
      <c r="D9" s="110">
        <f>D10</f>
        <v>3922434.41</v>
      </c>
      <c r="E9" s="110">
        <f>E10</f>
        <v>4040107.44</v>
      </c>
    </row>
    <row r="10" spans="1:5" ht="28.7" customHeight="1">
      <c r="A10" s="111" t="s">
        <v>383</v>
      </c>
      <c r="B10" s="42" t="s">
        <v>384</v>
      </c>
      <c r="C10" s="42" t="s">
        <v>1</v>
      </c>
      <c r="D10" s="112">
        <f>SUM(D11:D13)</f>
        <v>3922434.41</v>
      </c>
      <c r="E10" s="112">
        <f>SUM(E11:E13)</f>
        <v>4040107.44</v>
      </c>
    </row>
    <row r="11" spans="1:5" ht="28.7" customHeight="1">
      <c r="A11" s="17" t="s">
        <v>473</v>
      </c>
      <c r="B11" s="16" t="s">
        <v>384</v>
      </c>
      <c r="C11" s="16" t="s">
        <v>112</v>
      </c>
      <c r="D11" s="113">
        <v>381521.91999999998</v>
      </c>
      <c r="E11" s="113">
        <v>392967.58</v>
      </c>
    </row>
    <row r="12" spans="1:5" ht="28.7" customHeight="1">
      <c r="A12" s="17" t="s">
        <v>474</v>
      </c>
      <c r="B12" s="16" t="s">
        <v>384</v>
      </c>
      <c r="C12" s="16" t="s">
        <v>130</v>
      </c>
      <c r="D12" s="113">
        <v>3072912.49</v>
      </c>
      <c r="E12" s="113">
        <v>3165099.86</v>
      </c>
    </row>
    <row r="13" spans="1:5" ht="28.7" customHeight="1">
      <c r="A13" s="17" t="s">
        <v>140</v>
      </c>
      <c r="B13" s="16" t="s">
        <v>384</v>
      </c>
      <c r="C13" s="16" t="s">
        <v>141</v>
      </c>
      <c r="D13" s="113">
        <v>468000</v>
      </c>
      <c r="E13" s="113">
        <v>482040</v>
      </c>
    </row>
    <row r="14" spans="1:5" ht="28.7" customHeight="1">
      <c r="A14" s="6" t="s">
        <v>820</v>
      </c>
      <c r="B14" s="5" t="s">
        <v>370</v>
      </c>
      <c r="C14" s="5" t="s">
        <v>1</v>
      </c>
      <c r="D14" s="110">
        <f>D15</f>
        <v>1447610.6600000001</v>
      </c>
      <c r="E14" s="110">
        <f>E15</f>
        <v>1491038.9800000002</v>
      </c>
    </row>
    <row r="15" spans="1:5" ht="28.7" customHeight="1">
      <c r="A15" s="6" t="s">
        <v>371</v>
      </c>
      <c r="B15" s="5" t="s">
        <v>372</v>
      </c>
      <c r="C15" s="5" t="s">
        <v>1</v>
      </c>
      <c r="D15" s="110">
        <f>D16+D20</f>
        <v>1447610.6600000001</v>
      </c>
      <c r="E15" s="110">
        <f>E16+E20</f>
        <v>1491038.9800000002</v>
      </c>
    </row>
    <row r="16" spans="1:5" ht="43.35" customHeight="1">
      <c r="A16" s="111" t="s">
        <v>373</v>
      </c>
      <c r="B16" s="42" t="s">
        <v>374</v>
      </c>
      <c r="C16" s="42" t="s">
        <v>1</v>
      </c>
      <c r="D16" s="112">
        <f>SUM(D17:D19)</f>
        <v>1139666.6600000001</v>
      </c>
      <c r="E16" s="112">
        <f>SUM(E17:E19)</f>
        <v>1173856.6600000001</v>
      </c>
    </row>
    <row r="17" spans="1:5" ht="28.7" customHeight="1">
      <c r="A17" s="17" t="s">
        <v>473</v>
      </c>
      <c r="B17" s="16" t="s">
        <v>374</v>
      </c>
      <c r="C17" s="16" t="s">
        <v>112</v>
      </c>
      <c r="D17" s="113">
        <v>208000</v>
      </c>
      <c r="E17" s="113">
        <v>214240</v>
      </c>
    </row>
    <row r="18" spans="1:5" ht="28.7" customHeight="1">
      <c r="A18" s="17" t="s">
        <v>474</v>
      </c>
      <c r="B18" s="16" t="s">
        <v>374</v>
      </c>
      <c r="C18" s="16" t="s">
        <v>130</v>
      </c>
      <c r="D18" s="113">
        <v>653466.66</v>
      </c>
      <c r="E18" s="113">
        <v>673070.66</v>
      </c>
    </row>
    <row r="19" spans="1:5" ht="28.7" customHeight="1">
      <c r="A19" s="17" t="s">
        <v>140</v>
      </c>
      <c r="B19" s="16" t="s">
        <v>374</v>
      </c>
      <c r="C19" s="16" t="s">
        <v>141</v>
      </c>
      <c r="D19" s="113">
        <v>278200</v>
      </c>
      <c r="E19" s="113">
        <v>286546</v>
      </c>
    </row>
    <row r="20" spans="1:5" ht="43.35" customHeight="1">
      <c r="A20" s="111" t="s">
        <v>375</v>
      </c>
      <c r="B20" s="42" t="s">
        <v>376</v>
      </c>
      <c r="C20" s="42" t="s">
        <v>1</v>
      </c>
      <c r="D20" s="112">
        <f>D21</f>
        <v>307944</v>
      </c>
      <c r="E20" s="112">
        <f>E21</f>
        <v>317182.32</v>
      </c>
    </row>
    <row r="21" spans="1:5" ht="28.7" customHeight="1">
      <c r="A21" s="17" t="s">
        <v>474</v>
      </c>
      <c r="B21" s="16" t="s">
        <v>376</v>
      </c>
      <c r="C21" s="16" t="s">
        <v>130</v>
      </c>
      <c r="D21" s="113">
        <v>307944</v>
      </c>
      <c r="E21" s="113">
        <v>317182.32</v>
      </c>
    </row>
    <row r="22" spans="1:5" ht="28.7" customHeight="1">
      <c r="A22" s="6" t="s">
        <v>821</v>
      </c>
      <c r="B22" s="5" t="s">
        <v>442</v>
      </c>
      <c r="C22" s="5" t="s">
        <v>1</v>
      </c>
      <c r="D22" s="110">
        <f>D23</f>
        <v>2925485.26</v>
      </c>
      <c r="E22" s="110">
        <f>E23</f>
        <v>3013249.8200000003</v>
      </c>
    </row>
    <row r="23" spans="1:5" ht="28.7" customHeight="1">
      <c r="A23" s="6" t="s">
        <v>443</v>
      </c>
      <c r="B23" s="5" t="s">
        <v>444</v>
      </c>
      <c r="C23" s="5" t="s">
        <v>1</v>
      </c>
      <c r="D23" s="110">
        <f>D24</f>
        <v>2925485.26</v>
      </c>
      <c r="E23" s="110">
        <f>E24</f>
        <v>3013249.8200000003</v>
      </c>
    </row>
    <row r="24" spans="1:5" ht="43.35" customHeight="1">
      <c r="A24" s="111" t="s">
        <v>783</v>
      </c>
      <c r="B24" s="42" t="s">
        <v>446</v>
      </c>
      <c r="C24" s="42" t="s">
        <v>1</v>
      </c>
      <c r="D24" s="112">
        <f>SUM(D25:D26)</f>
        <v>2925485.26</v>
      </c>
      <c r="E24" s="112">
        <f>SUM(E25:E26)</f>
        <v>3013249.8200000003</v>
      </c>
    </row>
    <row r="25" spans="1:5" ht="28.7" customHeight="1">
      <c r="A25" s="17" t="s">
        <v>473</v>
      </c>
      <c r="B25" s="16" t="s">
        <v>446</v>
      </c>
      <c r="C25" s="16" t="s">
        <v>112</v>
      </c>
      <c r="D25" s="113">
        <v>1248000</v>
      </c>
      <c r="E25" s="113">
        <v>1285440</v>
      </c>
    </row>
    <row r="26" spans="1:5" ht="28.7" customHeight="1">
      <c r="A26" s="17" t="s">
        <v>474</v>
      </c>
      <c r="B26" s="16" t="s">
        <v>446</v>
      </c>
      <c r="C26" s="16" t="s">
        <v>130</v>
      </c>
      <c r="D26" s="113">
        <v>1677485.26</v>
      </c>
      <c r="E26" s="113">
        <v>1727809.82</v>
      </c>
    </row>
    <row r="27" spans="1:5" ht="28.7" customHeight="1">
      <c r="A27" s="6" t="s">
        <v>784</v>
      </c>
      <c r="B27" s="5" t="s">
        <v>393</v>
      </c>
      <c r="C27" s="5" t="s">
        <v>1</v>
      </c>
      <c r="D27" s="110">
        <f>D28+D31+D40</f>
        <v>5312224</v>
      </c>
      <c r="E27" s="110">
        <f>E28+E31+E40</f>
        <v>5465590.7199999997</v>
      </c>
    </row>
    <row r="28" spans="1:5" ht="28.7" customHeight="1">
      <c r="A28" s="6" t="s">
        <v>822</v>
      </c>
      <c r="B28" s="5" t="s">
        <v>395</v>
      </c>
      <c r="C28" s="5"/>
      <c r="D28" s="110">
        <f>D29</f>
        <v>200000</v>
      </c>
      <c r="E28" s="110">
        <f>E29</f>
        <v>200000</v>
      </c>
    </row>
    <row r="29" spans="1:5" ht="28.7" customHeight="1">
      <c r="A29" s="111" t="s">
        <v>396</v>
      </c>
      <c r="B29" s="42" t="s">
        <v>397</v>
      </c>
      <c r="C29" s="42" t="s">
        <v>1</v>
      </c>
      <c r="D29" s="112">
        <f>D30</f>
        <v>200000</v>
      </c>
      <c r="E29" s="112">
        <f>E30</f>
        <v>200000</v>
      </c>
    </row>
    <row r="30" spans="1:5" ht="43.35" customHeight="1">
      <c r="A30" s="17" t="s">
        <v>786</v>
      </c>
      <c r="B30" s="16" t="s">
        <v>397</v>
      </c>
      <c r="C30" s="16" t="s">
        <v>787</v>
      </c>
      <c r="D30" s="113">
        <v>200000</v>
      </c>
      <c r="E30" s="113">
        <v>200000</v>
      </c>
    </row>
    <row r="31" spans="1:5" ht="28.7" customHeight="1">
      <c r="A31" s="6" t="s">
        <v>401</v>
      </c>
      <c r="B31" s="5" t="s">
        <v>402</v>
      </c>
      <c r="C31" s="5" t="s">
        <v>1</v>
      </c>
      <c r="D31" s="110">
        <f>D32+D36</f>
        <v>4961424</v>
      </c>
      <c r="E31" s="110">
        <f>E32+E36</f>
        <v>5110266.72</v>
      </c>
    </row>
    <row r="32" spans="1:5" ht="28.7" customHeight="1">
      <c r="A32" s="6" t="s">
        <v>788</v>
      </c>
      <c r="B32" s="5" t="s">
        <v>402</v>
      </c>
      <c r="C32" s="5"/>
      <c r="D32" s="110">
        <f>D33</f>
        <v>3720080</v>
      </c>
      <c r="E32" s="110">
        <f>E33</f>
        <v>3831682.4</v>
      </c>
    </row>
    <row r="33" spans="1:5" ht="28.7" customHeight="1">
      <c r="A33" s="111" t="s">
        <v>789</v>
      </c>
      <c r="B33" s="42" t="s">
        <v>404</v>
      </c>
      <c r="C33" s="42" t="s">
        <v>1</v>
      </c>
      <c r="D33" s="112">
        <f>SUM(D34:D35)</f>
        <v>3720080</v>
      </c>
      <c r="E33" s="112">
        <f>SUM(E34:E35)</f>
        <v>3831682.4</v>
      </c>
    </row>
    <row r="34" spans="1:5" ht="28.7" customHeight="1">
      <c r="A34" s="17" t="s">
        <v>474</v>
      </c>
      <c r="B34" s="16" t="s">
        <v>404</v>
      </c>
      <c r="C34" s="16" t="s">
        <v>130</v>
      </c>
      <c r="D34" s="113">
        <v>808080</v>
      </c>
      <c r="E34" s="113">
        <v>832322.4</v>
      </c>
    </row>
    <row r="35" spans="1:5" ht="28.7" customHeight="1">
      <c r="A35" s="17" t="s">
        <v>140</v>
      </c>
      <c r="B35" s="16" t="s">
        <v>404</v>
      </c>
      <c r="C35" s="16" t="s">
        <v>141</v>
      </c>
      <c r="D35" s="113">
        <v>2912000</v>
      </c>
      <c r="E35" s="113">
        <v>2999360</v>
      </c>
    </row>
    <row r="36" spans="1:5" s="7" customFormat="1" ht="28.7" customHeight="1">
      <c r="A36" s="6" t="s">
        <v>790</v>
      </c>
      <c r="B36" s="5" t="s">
        <v>402</v>
      </c>
      <c r="C36" s="5"/>
      <c r="D36" s="110">
        <f>D37</f>
        <v>1241344</v>
      </c>
      <c r="E36" s="110">
        <f>E37</f>
        <v>1278584.3199999998</v>
      </c>
    </row>
    <row r="37" spans="1:5" s="7" customFormat="1" ht="28.7" customHeight="1">
      <c r="A37" s="111" t="s">
        <v>789</v>
      </c>
      <c r="B37" s="42" t="s">
        <v>404</v>
      </c>
      <c r="C37" s="42" t="s">
        <v>1</v>
      </c>
      <c r="D37" s="112">
        <f>SUM(D38:D39)</f>
        <v>1241344</v>
      </c>
      <c r="E37" s="112">
        <f>SUM(E38:E39)</f>
        <v>1278584.3199999998</v>
      </c>
    </row>
    <row r="38" spans="1:5" ht="28.7" customHeight="1">
      <c r="A38" s="17" t="s">
        <v>474</v>
      </c>
      <c r="B38" s="16" t="s">
        <v>404</v>
      </c>
      <c r="C38" s="16" t="s">
        <v>130</v>
      </c>
      <c r="D38" s="113">
        <v>361504</v>
      </c>
      <c r="E38" s="113">
        <v>372349.12</v>
      </c>
    </row>
    <row r="39" spans="1:5" ht="28.7" customHeight="1">
      <c r="A39" s="17" t="s">
        <v>140</v>
      </c>
      <c r="B39" s="16" t="s">
        <v>404</v>
      </c>
      <c r="C39" s="16" t="s">
        <v>141</v>
      </c>
      <c r="D39" s="113">
        <v>879840</v>
      </c>
      <c r="E39" s="113">
        <v>906235.2</v>
      </c>
    </row>
    <row r="40" spans="1:5" ht="28.7" customHeight="1">
      <c r="A40" s="6" t="s">
        <v>791</v>
      </c>
      <c r="B40" s="5" t="s">
        <v>410</v>
      </c>
      <c r="C40" s="5" t="s">
        <v>1</v>
      </c>
      <c r="D40" s="110">
        <f>D41</f>
        <v>150800</v>
      </c>
      <c r="E40" s="110">
        <f>E41</f>
        <v>155324</v>
      </c>
    </row>
    <row r="41" spans="1:5" ht="28.7" customHeight="1">
      <c r="A41" s="111" t="s">
        <v>792</v>
      </c>
      <c r="B41" s="42" t="s">
        <v>412</v>
      </c>
      <c r="C41" s="42" t="s">
        <v>1</v>
      </c>
      <c r="D41" s="112">
        <f>D42</f>
        <v>150800</v>
      </c>
      <c r="E41" s="112">
        <f>E42</f>
        <v>155324</v>
      </c>
    </row>
    <row r="42" spans="1:5" ht="28.7" customHeight="1">
      <c r="A42" s="17" t="s">
        <v>474</v>
      </c>
      <c r="B42" s="16" t="s">
        <v>412</v>
      </c>
      <c r="C42" s="16" t="s">
        <v>130</v>
      </c>
      <c r="D42" s="113">
        <v>150800</v>
      </c>
      <c r="E42" s="113">
        <v>155324</v>
      </c>
    </row>
    <row r="43" spans="1:5" ht="28.7" customHeight="1">
      <c r="A43" s="6" t="s">
        <v>565</v>
      </c>
      <c r="B43" s="5" t="s">
        <v>793</v>
      </c>
      <c r="C43" s="5" t="s">
        <v>1</v>
      </c>
      <c r="D43" s="110">
        <f>D44</f>
        <v>135200</v>
      </c>
      <c r="E43" s="110">
        <f>E44</f>
        <v>139256</v>
      </c>
    </row>
    <row r="44" spans="1:5" ht="28.7" customHeight="1">
      <c r="A44" s="6" t="s">
        <v>794</v>
      </c>
      <c r="B44" s="5" t="s">
        <v>795</v>
      </c>
      <c r="C44" s="5" t="s">
        <v>1</v>
      </c>
      <c r="D44" s="110">
        <f>D45</f>
        <v>135200</v>
      </c>
      <c r="E44" s="110">
        <f>E45</f>
        <v>139256</v>
      </c>
    </row>
    <row r="45" spans="1:5" ht="28.7" customHeight="1">
      <c r="A45" s="111" t="s">
        <v>273</v>
      </c>
      <c r="B45" s="42" t="s">
        <v>274</v>
      </c>
      <c r="C45" s="42" t="s">
        <v>1</v>
      </c>
      <c r="D45" s="112">
        <f>SUM(D46:D47)</f>
        <v>135200</v>
      </c>
      <c r="E45" s="112">
        <f>SUM(E46:E47)</f>
        <v>139256</v>
      </c>
    </row>
    <row r="46" spans="1:5" ht="28.7" customHeight="1">
      <c r="A46" s="17" t="s">
        <v>474</v>
      </c>
      <c r="B46" s="16" t="s">
        <v>274</v>
      </c>
      <c r="C46" s="16" t="s">
        <v>130</v>
      </c>
      <c r="D46" s="113">
        <v>72800</v>
      </c>
      <c r="E46" s="113">
        <v>74984</v>
      </c>
    </row>
    <row r="47" spans="1:5" ht="28.7" customHeight="1">
      <c r="A47" s="17" t="s">
        <v>140</v>
      </c>
      <c r="B47" s="16" t="s">
        <v>274</v>
      </c>
      <c r="C47" s="16" t="s">
        <v>141</v>
      </c>
      <c r="D47" s="113">
        <v>62400</v>
      </c>
      <c r="E47" s="113">
        <v>64272</v>
      </c>
    </row>
    <row r="48" spans="1:5" ht="28.7" customHeight="1">
      <c r="A48" s="6" t="s">
        <v>796</v>
      </c>
      <c r="B48" s="5" t="s">
        <v>797</v>
      </c>
      <c r="C48" s="5" t="s">
        <v>1</v>
      </c>
      <c r="D48" s="110">
        <f t="shared" ref="D48:E50" si="0">D49</f>
        <v>12724897.66</v>
      </c>
      <c r="E48" s="110">
        <f t="shared" si="0"/>
        <v>13046644.59</v>
      </c>
    </row>
    <row r="49" spans="1:5" ht="28.7" customHeight="1">
      <c r="A49" s="6" t="s">
        <v>294</v>
      </c>
      <c r="B49" s="5" t="s">
        <v>293</v>
      </c>
      <c r="C49" s="5" t="s">
        <v>1</v>
      </c>
      <c r="D49" s="110">
        <f t="shared" si="0"/>
        <v>12724897.66</v>
      </c>
      <c r="E49" s="110">
        <f t="shared" si="0"/>
        <v>13046644.59</v>
      </c>
    </row>
    <row r="50" spans="1:5" ht="43.35" customHeight="1">
      <c r="A50" s="111" t="s">
        <v>295</v>
      </c>
      <c r="B50" s="42" t="s">
        <v>296</v>
      </c>
      <c r="C50" s="42" t="s">
        <v>1</v>
      </c>
      <c r="D50" s="112">
        <f t="shared" si="0"/>
        <v>12724897.66</v>
      </c>
      <c r="E50" s="112">
        <f t="shared" si="0"/>
        <v>13046644.59</v>
      </c>
    </row>
    <row r="51" spans="1:5" ht="28.7" customHeight="1">
      <c r="A51" s="17" t="s">
        <v>474</v>
      </c>
      <c r="B51" s="16" t="s">
        <v>296</v>
      </c>
      <c r="C51" s="16" t="s">
        <v>130</v>
      </c>
      <c r="D51" s="113">
        <v>12724897.66</v>
      </c>
      <c r="E51" s="113">
        <v>13046644.59</v>
      </c>
    </row>
    <row r="52" spans="1:5" ht="43.35" customHeight="1">
      <c r="A52" s="6" t="s">
        <v>414</v>
      </c>
      <c r="B52" s="5" t="s">
        <v>415</v>
      </c>
      <c r="C52" s="5" t="s">
        <v>1</v>
      </c>
      <c r="D52" s="110">
        <f>D53+D58</f>
        <v>6544672</v>
      </c>
      <c r="E52" s="110">
        <f>E53+E58</f>
        <v>5621012</v>
      </c>
    </row>
    <row r="53" spans="1:5" ht="28.7" customHeight="1">
      <c r="A53" s="6" t="s">
        <v>823</v>
      </c>
      <c r="B53" s="5" t="s">
        <v>417</v>
      </c>
      <c r="C53" s="5" t="s">
        <v>1</v>
      </c>
      <c r="D53" s="110">
        <f>D56</f>
        <v>2544672</v>
      </c>
      <c r="E53" s="110">
        <f>E56</f>
        <v>2621012</v>
      </c>
    </row>
    <row r="54" spans="1:5" ht="28.7" hidden="1" customHeight="1">
      <c r="A54" s="111" t="s">
        <v>799</v>
      </c>
      <c r="B54" s="42" t="s">
        <v>419</v>
      </c>
      <c r="C54" s="42" t="s">
        <v>1</v>
      </c>
      <c r="D54" s="112">
        <v>0</v>
      </c>
      <c r="E54" s="112">
        <v>0</v>
      </c>
    </row>
    <row r="55" spans="1:5" ht="28.7" hidden="1" customHeight="1">
      <c r="A55" s="17" t="s">
        <v>202</v>
      </c>
      <c r="B55" s="16" t="s">
        <v>419</v>
      </c>
      <c r="C55" s="16" t="s">
        <v>203</v>
      </c>
      <c r="D55" s="113">
        <v>0</v>
      </c>
      <c r="E55" s="113">
        <v>0</v>
      </c>
    </row>
    <row r="56" spans="1:5" ht="43.35" customHeight="1">
      <c r="A56" s="111" t="s">
        <v>800</v>
      </c>
      <c r="B56" s="42" t="s">
        <v>824</v>
      </c>
      <c r="C56" s="42" t="s">
        <v>1</v>
      </c>
      <c r="D56" s="112">
        <f>D57</f>
        <v>2544672</v>
      </c>
      <c r="E56" s="112">
        <f>E57</f>
        <v>2621012</v>
      </c>
    </row>
    <row r="57" spans="1:5" ht="28.7" customHeight="1">
      <c r="A57" s="17" t="s">
        <v>140</v>
      </c>
      <c r="B57" s="16" t="s">
        <v>824</v>
      </c>
      <c r="C57" s="16" t="s">
        <v>141</v>
      </c>
      <c r="D57" s="113">
        <v>2544672</v>
      </c>
      <c r="E57" s="113">
        <v>2621012</v>
      </c>
    </row>
    <row r="58" spans="1:5" ht="28.7" customHeight="1">
      <c r="A58" s="6" t="s">
        <v>825</v>
      </c>
      <c r="B58" s="5" t="s">
        <v>802</v>
      </c>
      <c r="C58" s="5" t="s">
        <v>1</v>
      </c>
      <c r="D58" s="110">
        <f>D59</f>
        <v>4000000</v>
      </c>
      <c r="E58" s="110">
        <f>E59</f>
        <v>3000000</v>
      </c>
    </row>
    <row r="59" spans="1:5" ht="28.7" customHeight="1">
      <c r="A59" s="111" t="s">
        <v>803</v>
      </c>
      <c r="B59" s="42" t="s">
        <v>324</v>
      </c>
      <c r="C59" s="42" t="s">
        <v>1</v>
      </c>
      <c r="D59" s="112">
        <f>D60</f>
        <v>4000000</v>
      </c>
      <c r="E59" s="112">
        <f>E60</f>
        <v>3000000</v>
      </c>
    </row>
    <row r="60" spans="1:5" ht="28.7" customHeight="1">
      <c r="A60" s="17" t="s">
        <v>474</v>
      </c>
      <c r="B60" s="16" t="s">
        <v>324</v>
      </c>
      <c r="C60" s="16" t="s">
        <v>130</v>
      </c>
      <c r="D60" s="113">
        <v>4000000</v>
      </c>
      <c r="E60" s="113">
        <v>3000000</v>
      </c>
    </row>
    <row r="61" spans="1:5" ht="28.7" customHeight="1">
      <c r="A61" s="6" t="s">
        <v>335</v>
      </c>
      <c r="B61" s="5" t="s">
        <v>336</v>
      </c>
      <c r="C61" s="5" t="s">
        <v>1</v>
      </c>
      <c r="D61" s="110">
        <f>D62+D65</f>
        <v>13241273.140000001</v>
      </c>
      <c r="E61" s="110">
        <f>E62+E65</f>
        <v>13664970</v>
      </c>
    </row>
    <row r="62" spans="1:5" ht="43.35" customHeight="1">
      <c r="A62" s="6" t="s">
        <v>804</v>
      </c>
      <c r="B62" s="5" t="s">
        <v>343</v>
      </c>
      <c r="C62" s="5" t="s">
        <v>1</v>
      </c>
      <c r="D62" s="110">
        <f>D63</f>
        <v>2500000</v>
      </c>
      <c r="E62" s="110">
        <f>E63</f>
        <v>2600000</v>
      </c>
    </row>
    <row r="63" spans="1:5" ht="72.2" customHeight="1">
      <c r="A63" s="111" t="s">
        <v>806</v>
      </c>
      <c r="B63" s="42" t="s">
        <v>340</v>
      </c>
      <c r="C63" s="42" t="s">
        <v>1</v>
      </c>
      <c r="D63" s="112">
        <f>D64</f>
        <v>2500000</v>
      </c>
      <c r="E63" s="112">
        <f>E64</f>
        <v>2600000</v>
      </c>
    </row>
    <row r="64" spans="1:5" ht="28.7" customHeight="1">
      <c r="A64" s="17" t="s">
        <v>474</v>
      </c>
      <c r="B64" s="16" t="s">
        <v>340</v>
      </c>
      <c r="C64" s="16" t="s">
        <v>130</v>
      </c>
      <c r="D64" s="113">
        <v>2500000</v>
      </c>
      <c r="E64" s="113">
        <v>2600000</v>
      </c>
    </row>
    <row r="65" spans="1:5" ht="28.7" customHeight="1">
      <c r="A65" s="6" t="s">
        <v>602</v>
      </c>
      <c r="B65" s="5" t="s">
        <v>343</v>
      </c>
      <c r="C65" s="5" t="s">
        <v>1</v>
      </c>
      <c r="D65" s="110">
        <f>D66+D68+D70+D72+D74+D76</f>
        <v>10741273.140000001</v>
      </c>
      <c r="E65" s="110">
        <f>E66+E68+E70+E72+E74+E76</f>
        <v>11064970</v>
      </c>
    </row>
    <row r="66" spans="1:5" ht="28.7" customHeight="1">
      <c r="A66" s="111" t="s">
        <v>344</v>
      </c>
      <c r="B66" s="42" t="s">
        <v>345</v>
      </c>
      <c r="C66" s="42" t="s">
        <v>1</v>
      </c>
      <c r="D66" s="112">
        <f>D67</f>
        <v>4177233.14</v>
      </c>
      <c r="E66" s="112">
        <f>E67</f>
        <v>4303000</v>
      </c>
    </row>
    <row r="67" spans="1:5" ht="28.7" customHeight="1">
      <c r="A67" s="17" t="s">
        <v>474</v>
      </c>
      <c r="B67" s="16" t="s">
        <v>345</v>
      </c>
      <c r="C67" s="16" t="s">
        <v>130</v>
      </c>
      <c r="D67" s="113">
        <v>4177233.14</v>
      </c>
      <c r="E67" s="113">
        <v>4303000</v>
      </c>
    </row>
    <row r="68" spans="1:5" s="128" customFormat="1" ht="28.7" customHeight="1">
      <c r="A68" s="111" t="s">
        <v>348</v>
      </c>
      <c r="B68" s="42" t="s">
        <v>349</v>
      </c>
      <c r="C68" s="42"/>
      <c r="D68" s="112">
        <f>D69</f>
        <v>30000</v>
      </c>
      <c r="E68" s="112">
        <f>E69</f>
        <v>50000</v>
      </c>
    </row>
    <row r="69" spans="1:5" ht="28.7" customHeight="1">
      <c r="A69" s="17" t="s">
        <v>474</v>
      </c>
      <c r="B69" s="16" t="s">
        <v>349</v>
      </c>
      <c r="C69" s="16">
        <v>200</v>
      </c>
      <c r="D69" s="113">
        <v>30000</v>
      </c>
      <c r="E69" s="113">
        <v>50000</v>
      </c>
    </row>
    <row r="70" spans="1:5" ht="28.7" customHeight="1">
      <c r="A70" s="111" t="s">
        <v>352</v>
      </c>
      <c r="B70" s="42" t="s">
        <v>353</v>
      </c>
      <c r="C70" s="42" t="s">
        <v>1</v>
      </c>
      <c r="D70" s="112">
        <f>D71</f>
        <v>592600</v>
      </c>
      <c r="E70" s="112">
        <f>E71</f>
        <v>610370</v>
      </c>
    </row>
    <row r="71" spans="1:5" ht="28.7" customHeight="1">
      <c r="A71" s="17" t="s">
        <v>474</v>
      </c>
      <c r="B71" s="16" t="s">
        <v>353</v>
      </c>
      <c r="C71" s="16" t="s">
        <v>130</v>
      </c>
      <c r="D71" s="113">
        <v>592600</v>
      </c>
      <c r="E71" s="113">
        <v>610370</v>
      </c>
    </row>
    <row r="72" spans="1:5" ht="28.7" customHeight="1">
      <c r="A72" s="111" t="s">
        <v>357</v>
      </c>
      <c r="B72" s="42" t="s">
        <v>358</v>
      </c>
      <c r="C72" s="42" t="s">
        <v>1</v>
      </c>
      <c r="D72" s="112">
        <f>D73</f>
        <v>5193670</v>
      </c>
      <c r="E72" s="112">
        <f>E73</f>
        <v>5349070</v>
      </c>
    </row>
    <row r="73" spans="1:5" ht="28.7" customHeight="1">
      <c r="A73" s="17" t="s">
        <v>474</v>
      </c>
      <c r="B73" s="16" t="s">
        <v>358</v>
      </c>
      <c r="C73" s="16" t="s">
        <v>130</v>
      </c>
      <c r="D73" s="113">
        <v>5193670</v>
      </c>
      <c r="E73" s="113">
        <v>5349070</v>
      </c>
    </row>
    <row r="74" spans="1:5" s="128" customFormat="1" ht="28.7" customHeight="1">
      <c r="A74" s="111" t="s">
        <v>359</v>
      </c>
      <c r="B74" s="42" t="s">
        <v>360</v>
      </c>
      <c r="C74" s="42"/>
      <c r="D74" s="112">
        <f>D75</f>
        <v>40000</v>
      </c>
      <c r="E74" s="112">
        <f>E75</f>
        <v>50000</v>
      </c>
    </row>
    <row r="75" spans="1:5" ht="28.7" customHeight="1">
      <c r="A75" s="17" t="s">
        <v>474</v>
      </c>
      <c r="B75" s="16" t="s">
        <v>360</v>
      </c>
      <c r="C75" s="16">
        <v>200</v>
      </c>
      <c r="D75" s="113">
        <v>40000</v>
      </c>
      <c r="E75" s="113">
        <v>50000</v>
      </c>
    </row>
    <row r="76" spans="1:5" ht="28.7" customHeight="1">
      <c r="A76" s="111" t="s">
        <v>363</v>
      </c>
      <c r="B76" s="42" t="s">
        <v>364</v>
      </c>
      <c r="C76" s="42" t="s">
        <v>1</v>
      </c>
      <c r="D76" s="112">
        <f>D77</f>
        <v>707770</v>
      </c>
      <c r="E76" s="112">
        <f>E77</f>
        <v>702530</v>
      </c>
    </row>
    <row r="77" spans="1:5" ht="28.7" customHeight="1">
      <c r="A77" s="17" t="s">
        <v>474</v>
      </c>
      <c r="B77" s="16" t="s">
        <v>364</v>
      </c>
      <c r="C77" s="16" t="s">
        <v>130</v>
      </c>
      <c r="D77" s="113">
        <v>707770</v>
      </c>
      <c r="E77" s="113">
        <v>702530</v>
      </c>
    </row>
    <row r="78" spans="1:5" ht="28.7" customHeight="1">
      <c r="A78" s="6" t="s">
        <v>826</v>
      </c>
      <c r="B78" s="5" t="s">
        <v>304</v>
      </c>
      <c r="C78" s="5" t="s">
        <v>1</v>
      </c>
      <c r="D78" s="110">
        <f>D79</f>
        <v>624000</v>
      </c>
      <c r="E78" s="110">
        <f>E79</f>
        <v>642720</v>
      </c>
    </row>
    <row r="79" spans="1:5" ht="28.7" customHeight="1">
      <c r="A79" s="6" t="s">
        <v>809</v>
      </c>
      <c r="B79" s="5" t="s">
        <v>810</v>
      </c>
      <c r="C79" s="5" t="s">
        <v>1</v>
      </c>
      <c r="D79" s="110">
        <f>D80+D82+D84</f>
        <v>624000</v>
      </c>
      <c r="E79" s="110">
        <f>E80+E82+E84</f>
        <v>642720</v>
      </c>
    </row>
    <row r="80" spans="1:5" ht="28.7" customHeight="1">
      <c r="A80" s="111" t="s">
        <v>811</v>
      </c>
      <c r="B80" s="42" t="s">
        <v>306</v>
      </c>
      <c r="C80" s="42" t="s">
        <v>1</v>
      </c>
      <c r="D80" s="112">
        <f>D81</f>
        <v>174000</v>
      </c>
      <c r="E80" s="112">
        <f>E81</f>
        <v>192720</v>
      </c>
    </row>
    <row r="81" spans="1:5" ht="28.7" customHeight="1">
      <c r="A81" s="17" t="s">
        <v>202</v>
      </c>
      <c r="B81" s="16" t="s">
        <v>306</v>
      </c>
      <c r="C81" s="16" t="s">
        <v>203</v>
      </c>
      <c r="D81" s="113">
        <v>174000</v>
      </c>
      <c r="E81" s="113">
        <v>192720</v>
      </c>
    </row>
    <row r="82" spans="1:5" ht="57.6" customHeight="1">
      <c r="A82" s="111" t="s">
        <v>812</v>
      </c>
      <c r="B82" s="42" t="s">
        <v>312</v>
      </c>
      <c r="C82" s="42" t="s">
        <v>1</v>
      </c>
      <c r="D82" s="112">
        <f>D83</f>
        <v>300000</v>
      </c>
      <c r="E82" s="112">
        <f>E83</f>
        <v>300000</v>
      </c>
    </row>
    <row r="83" spans="1:5" ht="28.7" customHeight="1">
      <c r="A83" s="17" t="s">
        <v>474</v>
      </c>
      <c r="B83" s="16" t="s">
        <v>312</v>
      </c>
      <c r="C83" s="16" t="s">
        <v>130</v>
      </c>
      <c r="D83" s="113">
        <v>300000</v>
      </c>
      <c r="E83" s="113">
        <v>300000</v>
      </c>
    </row>
    <row r="84" spans="1:5" ht="28.7" customHeight="1">
      <c r="A84" s="111" t="s">
        <v>315</v>
      </c>
      <c r="B84" s="42" t="s">
        <v>316</v>
      </c>
      <c r="C84" s="42" t="s">
        <v>1</v>
      </c>
      <c r="D84" s="112">
        <f>D85</f>
        <v>150000</v>
      </c>
      <c r="E84" s="112">
        <f>E85</f>
        <v>150000</v>
      </c>
    </row>
    <row r="85" spans="1:5" ht="28.7" customHeight="1">
      <c r="A85" s="17" t="s">
        <v>202</v>
      </c>
      <c r="B85" s="16" t="s">
        <v>316</v>
      </c>
      <c r="C85" s="16" t="s">
        <v>203</v>
      </c>
      <c r="D85" s="113">
        <v>150000</v>
      </c>
      <c r="E85" s="113">
        <v>150000</v>
      </c>
    </row>
  </sheetData>
  <mergeCells count="4">
    <mergeCell ref="A2:E2"/>
    <mergeCell ref="C3:E3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37" sqref="D37"/>
    </sheetView>
  </sheetViews>
  <sheetFormatPr defaultColWidth="8.7109375" defaultRowHeight="15"/>
  <cols>
    <col min="1" max="1" width="68.42578125" style="1" customWidth="1"/>
    <col min="2" max="2" width="13.5703125" style="1" customWidth="1"/>
    <col min="3" max="3" width="7.85546875" style="1" customWidth="1"/>
    <col min="4" max="4" width="13.5703125" style="1" customWidth="1"/>
    <col min="5" max="16384" width="8.7109375" style="1"/>
  </cols>
  <sheetData>
    <row r="1" spans="1:9">
      <c r="A1" s="1" t="s">
        <v>1</v>
      </c>
    </row>
    <row r="2" spans="1:9" ht="42.95" customHeight="1">
      <c r="A2" s="294" t="s">
        <v>830</v>
      </c>
      <c r="B2" s="294"/>
      <c r="C2" s="294"/>
      <c r="D2" s="294"/>
    </row>
    <row r="3" spans="1:9" ht="42.95" customHeight="1">
      <c r="A3" s="153"/>
      <c r="B3" s="294" t="s">
        <v>831</v>
      </c>
      <c r="C3" s="294"/>
      <c r="D3" s="294"/>
    </row>
    <row r="4" spans="1:9" ht="30.95" customHeight="1">
      <c r="A4" s="301" t="s">
        <v>475</v>
      </c>
      <c r="B4" s="301"/>
      <c r="C4" s="301"/>
      <c r="D4" s="301"/>
      <c r="I4" s="114"/>
    </row>
    <row r="5" spans="1:9" ht="20.45" customHeight="1">
      <c r="A5" s="296" t="s">
        <v>472</v>
      </c>
      <c r="B5" s="296"/>
      <c r="C5" s="296"/>
      <c r="D5" s="296"/>
    </row>
    <row r="6" spans="1:9" ht="43.5" customHeight="1">
      <c r="A6" s="4" t="s">
        <v>6</v>
      </c>
      <c r="B6" s="4" t="s">
        <v>93</v>
      </c>
      <c r="C6" s="4" t="s">
        <v>94</v>
      </c>
      <c r="D6" s="4" t="s">
        <v>7</v>
      </c>
    </row>
    <row r="7" spans="1:9" ht="28.7" customHeight="1">
      <c r="A7" s="102" t="s">
        <v>98</v>
      </c>
      <c r="B7" s="5" t="s">
        <v>106</v>
      </c>
      <c r="C7" s="5" t="s">
        <v>1</v>
      </c>
      <c r="D7" s="110">
        <f>D8+D11+D22+D55</f>
        <v>171885355.27999997</v>
      </c>
    </row>
    <row r="8" spans="1:9" ht="28.7" customHeight="1">
      <c r="A8" s="115" t="s">
        <v>223</v>
      </c>
      <c r="B8" s="116" t="s">
        <v>106</v>
      </c>
      <c r="C8" s="103"/>
      <c r="D8" s="117">
        <f>D9</f>
        <v>12598739.16</v>
      </c>
    </row>
    <row r="9" spans="1:9" s="122" customFormat="1" ht="28.7" customHeight="1">
      <c r="A9" s="118" t="s">
        <v>223</v>
      </c>
      <c r="B9" s="119" t="s">
        <v>106</v>
      </c>
      <c r="C9" s="120"/>
      <c r="D9" s="121">
        <f>D10</f>
        <v>12598739.16</v>
      </c>
    </row>
    <row r="10" spans="1:9" ht="28.7" customHeight="1">
      <c r="A10" s="17" t="s">
        <v>202</v>
      </c>
      <c r="B10" s="123" t="s">
        <v>106</v>
      </c>
      <c r="C10" s="124">
        <v>800</v>
      </c>
      <c r="D10" s="125">
        <v>12598739.16</v>
      </c>
    </row>
    <row r="11" spans="1:9" ht="28.7" customHeight="1">
      <c r="A11" s="7" t="s">
        <v>476</v>
      </c>
      <c r="B11" s="103" t="s">
        <v>108</v>
      </c>
      <c r="C11" s="103"/>
      <c r="D11" s="117">
        <f>D12+D14+D18</f>
        <v>87093912.540000007</v>
      </c>
    </row>
    <row r="12" spans="1:9" s="128" customFormat="1" ht="28.7" customHeight="1">
      <c r="A12" s="118" t="s">
        <v>109</v>
      </c>
      <c r="B12" s="126" t="s">
        <v>110</v>
      </c>
      <c r="C12" s="118"/>
      <c r="D12" s="127">
        <v>4329264.16</v>
      </c>
    </row>
    <row r="13" spans="1:9" ht="28.7" customHeight="1">
      <c r="A13" s="129" t="s">
        <v>473</v>
      </c>
      <c r="B13" s="130" t="s">
        <v>110</v>
      </c>
      <c r="C13" s="129">
        <v>100</v>
      </c>
      <c r="D13" s="131">
        <v>4329264.16</v>
      </c>
    </row>
    <row r="14" spans="1:9" ht="28.7" customHeight="1">
      <c r="A14" s="118" t="s">
        <v>477</v>
      </c>
      <c r="B14" s="126" t="s">
        <v>125</v>
      </c>
      <c r="C14" s="126"/>
      <c r="D14" s="44">
        <f>SUM(D15:D17)</f>
        <v>1249051.79</v>
      </c>
    </row>
    <row r="15" spans="1:9" ht="28.7" customHeight="1">
      <c r="A15" s="129" t="s">
        <v>473</v>
      </c>
      <c r="B15" s="130" t="s">
        <v>125</v>
      </c>
      <c r="C15" s="132">
        <v>100</v>
      </c>
      <c r="D15" s="133">
        <v>464750.25</v>
      </c>
    </row>
    <row r="16" spans="1:9" ht="28.7" customHeight="1">
      <c r="A16" s="17" t="s">
        <v>474</v>
      </c>
      <c r="B16" s="130" t="s">
        <v>125</v>
      </c>
      <c r="C16" s="61">
        <v>200</v>
      </c>
      <c r="D16" s="134">
        <v>209576.54</v>
      </c>
    </row>
    <row r="17" spans="1:4">
      <c r="A17" s="17" t="s">
        <v>140</v>
      </c>
      <c r="B17" s="130" t="s">
        <v>125</v>
      </c>
      <c r="C17" s="61">
        <v>300</v>
      </c>
      <c r="D17" s="134">
        <v>574725</v>
      </c>
    </row>
    <row r="18" spans="1:4">
      <c r="A18" s="128" t="s">
        <v>478</v>
      </c>
      <c r="B18" s="126" t="s">
        <v>125</v>
      </c>
      <c r="C18" s="100"/>
      <c r="D18" s="112">
        <f>SUM(D19:D21)</f>
        <v>81515596.590000004</v>
      </c>
    </row>
    <row r="19" spans="1:4">
      <c r="A19" s="129" t="s">
        <v>473</v>
      </c>
      <c r="B19" s="130" t="s">
        <v>125</v>
      </c>
      <c r="C19" s="132">
        <v>100</v>
      </c>
      <c r="D19" s="134">
        <v>73992443.420000002</v>
      </c>
    </row>
    <row r="20" spans="1:4" ht="25.5">
      <c r="A20" s="17" t="s">
        <v>474</v>
      </c>
      <c r="B20" s="130" t="s">
        <v>125</v>
      </c>
      <c r="C20" s="61">
        <v>200</v>
      </c>
      <c r="D20" s="134">
        <v>7206453.1699999999</v>
      </c>
    </row>
    <row r="21" spans="1:4">
      <c r="A21" s="84" t="s">
        <v>202</v>
      </c>
      <c r="B21" s="130" t="s">
        <v>125</v>
      </c>
      <c r="C21" s="135">
        <v>800</v>
      </c>
      <c r="D21" s="134">
        <v>316700</v>
      </c>
    </row>
    <row r="22" spans="1:4">
      <c r="A22" s="6" t="s">
        <v>227</v>
      </c>
      <c r="B22" s="136" t="s">
        <v>228</v>
      </c>
      <c r="C22" s="5" t="s">
        <v>1</v>
      </c>
      <c r="D22" s="110">
        <f>D23+D25+D27+D29+D31+D35+D39+D41+D43+D45+D47+D49+D51+D33</f>
        <v>70048593.379999995</v>
      </c>
    </row>
    <row r="23" spans="1:4" ht="27">
      <c r="A23" s="111" t="s">
        <v>479</v>
      </c>
      <c r="B23" s="137" t="s">
        <v>322</v>
      </c>
      <c r="C23" s="42"/>
      <c r="D23" s="112">
        <f>D24</f>
        <v>940790.37</v>
      </c>
    </row>
    <row r="24" spans="1:4">
      <c r="A24" s="84" t="s">
        <v>202</v>
      </c>
      <c r="B24" s="132" t="s">
        <v>322</v>
      </c>
      <c r="C24" s="5"/>
      <c r="D24" s="134">
        <v>940790.37</v>
      </c>
    </row>
    <row r="25" spans="1:4" s="122" customFormat="1" ht="27">
      <c r="A25" s="111" t="s">
        <v>480</v>
      </c>
      <c r="B25" s="137" t="s">
        <v>252</v>
      </c>
      <c r="C25" s="42"/>
      <c r="D25" s="112">
        <f>D26</f>
        <v>3289700</v>
      </c>
    </row>
    <row r="26" spans="1:4">
      <c r="A26" s="129" t="s">
        <v>473</v>
      </c>
      <c r="B26" s="132" t="s">
        <v>252</v>
      </c>
      <c r="C26" s="61">
        <v>100</v>
      </c>
      <c r="D26" s="134">
        <v>3289700</v>
      </c>
    </row>
    <row r="27" spans="1:4" s="122" customFormat="1" ht="27">
      <c r="A27" s="111" t="s">
        <v>481</v>
      </c>
      <c r="B27" s="137" t="s">
        <v>258</v>
      </c>
      <c r="C27" s="42"/>
      <c r="D27" s="112">
        <f>D28</f>
        <v>79920</v>
      </c>
    </row>
    <row r="28" spans="1:4" ht="25.5">
      <c r="A28" s="17" t="s">
        <v>474</v>
      </c>
      <c r="B28" s="132" t="s">
        <v>258</v>
      </c>
      <c r="C28" s="61">
        <v>200</v>
      </c>
      <c r="D28" s="134">
        <v>79920</v>
      </c>
    </row>
    <row r="29" spans="1:4" s="122" customFormat="1" ht="40.5">
      <c r="A29" s="111" t="s">
        <v>482</v>
      </c>
      <c r="B29" s="137" t="s">
        <v>483</v>
      </c>
      <c r="C29" s="42"/>
      <c r="D29" s="112">
        <f>D30</f>
        <v>76800</v>
      </c>
    </row>
    <row r="30" spans="1:4" ht="25.5">
      <c r="A30" s="17" t="s">
        <v>474</v>
      </c>
      <c r="B30" s="132" t="s">
        <v>483</v>
      </c>
      <c r="C30" s="61">
        <v>200</v>
      </c>
      <c r="D30" s="134">
        <v>76800</v>
      </c>
    </row>
    <row r="31" spans="1:4">
      <c r="A31" s="111" t="s">
        <v>216</v>
      </c>
      <c r="B31" s="42" t="s">
        <v>217</v>
      </c>
      <c r="C31" s="42" t="s">
        <v>1</v>
      </c>
      <c r="D31" s="112">
        <f>D32</f>
        <v>2351955.48</v>
      </c>
    </row>
    <row r="32" spans="1:4">
      <c r="A32" s="17" t="s">
        <v>202</v>
      </c>
      <c r="B32" s="16" t="s">
        <v>217</v>
      </c>
      <c r="C32" s="16" t="s">
        <v>203</v>
      </c>
      <c r="D32" s="113">
        <v>2351955.48</v>
      </c>
    </row>
    <row r="33" spans="1:4" s="128" customFormat="1" ht="27">
      <c r="A33" s="111" t="s">
        <v>220</v>
      </c>
      <c r="B33" s="42" t="s">
        <v>484</v>
      </c>
      <c r="C33" s="42"/>
      <c r="D33" s="112">
        <f>D34</f>
        <v>200000</v>
      </c>
    </row>
    <row r="34" spans="1:4">
      <c r="A34" s="17" t="s">
        <v>202</v>
      </c>
      <c r="B34" s="61" t="s">
        <v>484</v>
      </c>
      <c r="C34" s="16">
        <v>800</v>
      </c>
      <c r="D34" s="113">
        <v>200000</v>
      </c>
    </row>
    <row r="35" spans="1:4" ht="27">
      <c r="A35" s="111" t="s">
        <v>485</v>
      </c>
      <c r="B35" s="42" t="s">
        <v>230</v>
      </c>
      <c r="C35" s="42" t="s">
        <v>1</v>
      </c>
      <c r="D35" s="112">
        <f>SUM(D36:D38)</f>
        <v>19542034</v>
      </c>
    </row>
    <row r="36" spans="1:4" ht="25.5">
      <c r="A36" s="17" t="s">
        <v>474</v>
      </c>
      <c r="B36" s="16" t="s">
        <v>230</v>
      </c>
      <c r="C36" s="16" t="s">
        <v>130</v>
      </c>
      <c r="D36" s="113">
        <v>18319771</v>
      </c>
    </row>
    <row r="37" spans="1:4">
      <c r="A37" s="17" t="s">
        <v>140</v>
      </c>
      <c r="B37" s="16" t="s">
        <v>230</v>
      </c>
      <c r="C37" s="16" t="s">
        <v>141</v>
      </c>
      <c r="D37" s="113">
        <v>1137949</v>
      </c>
    </row>
    <row r="38" spans="1:4">
      <c r="A38" s="17" t="s">
        <v>202</v>
      </c>
      <c r="B38" s="16" t="s">
        <v>230</v>
      </c>
      <c r="C38" s="16" t="s">
        <v>203</v>
      </c>
      <c r="D38" s="113">
        <v>84314</v>
      </c>
    </row>
    <row r="39" spans="1:4" ht="27">
      <c r="A39" s="111" t="s">
        <v>262</v>
      </c>
      <c r="B39" s="42" t="s">
        <v>263</v>
      </c>
      <c r="C39" s="42" t="s">
        <v>1</v>
      </c>
      <c r="D39" s="112">
        <f>D40</f>
        <v>27590.400000000001</v>
      </c>
    </row>
    <row r="40" spans="1:4" ht="25.5">
      <c r="A40" s="17" t="s">
        <v>474</v>
      </c>
      <c r="B40" s="16" t="s">
        <v>263</v>
      </c>
      <c r="C40" s="16" t="s">
        <v>130</v>
      </c>
      <c r="D40" s="113">
        <v>27590.400000000001</v>
      </c>
    </row>
    <row r="41" spans="1:4">
      <c r="A41" s="111" t="s">
        <v>283</v>
      </c>
      <c r="B41" s="42" t="s">
        <v>486</v>
      </c>
      <c r="C41" s="42" t="s">
        <v>1</v>
      </c>
      <c r="D41" s="112">
        <f>D42</f>
        <v>138357.9</v>
      </c>
    </row>
    <row r="42" spans="1:4" ht="25.5">
      <c r="A42" s="17" t="s">
        <v>474</v>
      </c>
      <c r="B42" s="16" t="s">
        <v>486</v>
      </c>
      <c r="C42" s="16" t="s">
        <v>130</v>
      </c>
      <c r="D42" s="113">
        <v>138357.9</v>
      </c>
    </row>
    <row r="43" spans="1:4" s="128" customFormat="1" ht="13.5">
      <c r="A43" s="111" t="s">
        <v>287</v>
      </c>
      <c r="B43" s="42" t="s">
        <v>288</v>
      </c>
      <c r="C43" s="42"/>
      <c r="D43" s="112">
        <f>D44</f>
        <v>1406233.33</v>
      </c>
    </row>
    <row r="44" spans="1:4" ht="25.5">
      <c r="A44" s="17" t="s">
        <v>474</v>
      </c>
      <c r="B44" s="16" t="s">
        <v>288</v>
      </c>
      <c r="C44" s="16">
        <v>200</v>
      </c>
      <c r="D44" s="113">
        <v>1406233.33</v>
      </c>
    </row>
    <row r="45" spans="1:4" s="128" customFormat="1" ht="27">
      <c r="A45" s="111" t="s">
        <v>330</v>
      </c>
      <c r="B45" s="42" t="s">
        <v>331</v>
      </c>
      <c r="C45" s="42"/>
      <c r="D45" s="112">
        <f>D46</f>
        <v>38523000</v>
      </c>
    </row>
    <row r="46" spans="1:4">
      <c r="A46" s="17" t="s">
        <v>202</v>
      </c>
      <c r="B46" s="16" t="s">
        <v>331</v>
      </c>
      <c r="C46" s="16">
        <v>800</v>
      </c>
      <c r="D46" s="113">
        <v>38523000</v>
      </c>
    </row>
    <row r="47" spans="1:4">
      <c r="A47" s="111" t="s">
        <v>428</v>
      </c>
      <c r="B47" s="42" t="s">
        <v>429</v>
      </c>
      <c r="C47" s="42" t="s">
        <v>1</v>
      </c>
      <c r="D47" s="112">
        <v>1640050</v>
      </c>
    </row>
    <row r="48" spans="1:4" ht="25.5">
      <c r="A48" s="17" t="s">
        <v>474</v>
      </c>
      <c r="B48" s="16" t="s">
        <v>429</v>
      </c>
      <c r="C48" s="16" t="s">
        <v>130</v>
      </c>
      <c r="D48" s="113">
        <v>1640050</v>
      </c>
    </row>
    <row r="49" spans="1:4" s="128" customFormat="1" ht="13.5">
      <c r="A49" s="111" t="s">
        <v>449</v>
      </c>
      <c r="B49" s="42" t="s">
        <v>450</v>
      </c>
      <c r="C49" s="42"/>
      <c r="D49" s="112">
        <f>D50</f>
        <v>9194.26</v>
      </c>
    </row>
    <row r="50" spans="1:4">
      <c r="A50" s="17" t="s">
        <v>487</v>
      </c>
      <c r="B50" s="61" t="s">
        <v>450</v>
      </c>
      <c r="C50" s="16">
        <v>700</v>
      </c>
      <c r="D50" s="113">
        <v>9194.26</v>
      </c>
    </row>
    <row r="51" spans="1:4">
      <c r="A51" s="111" t="s">
        <v>245</v>
      </c>
      <c r="B51" s="42" t="s">
        <v>246</v>
      </c>
      <c r="C51" s="42" t="s">
        <v>1</v>
      </c>
      <c r="D51" s="112">
        <f>SUM(D52:D54)</f>
        <v>1822967.6400000001</v>
      </c>
    </row>
    <row r="52" spans="1:4">
      <c r="A52" s="17" t="s">
        <v>473</v>
      </c>
      <c r="B52" s="16" t="s">
        <v>246</v>
      </c>
      <c r="C52" s="16" t="s">
        <v>112</v>
      </c>
      <c r="D52" s="113">
        <v>1300000</v>
      </c>
    </row>
    <row r="53" spans="1:4" ht="25.5">
      <c r="A53" s="17" t="s">
        <v>474</v>
      </c>
      <c r="B53" s="16" t="s">
        <v>246</v>
      </c>
      <c r="C53" s="16">
        <v>200</v>
      </c>
      <c r="D53" s="113">
        <v>149990</v>
      </c>
    </row>
    <row r="54" spans="1:4">
      <c r="A54" s="17" t="s">
        <v>140</v>
      </c>
      <c r="B54" s="16" t="s">
        <v>246</v>
      </c>
      <c r="C54" s="16" t="s">
        <v>141</v>
      </c>
      <c r="D54" s="113">
        <v>372977.64</v>
      </c>
    </row>
    <row r="55" spans="1:4">
      <c r="A55" s="6" t="s">
        <v>456</v>
      </c>
      <c r="B55" s="5" t="s">
        <v>457</v>
      </c>
      <c r="C55" s="5" t="s">
        <v>1</v>
      </c>
      <c r="D55" s="110">
        <f>D56+D58</f>
        <v>2144110.2000000002</v>
      </c>
    </row>
    <row r="56" spans="1:4" ht="27">
      <c r="A56" s="111" t="s">
        <v>458</v>
      </c>
      <c r="B56" s="42" t="s">
        <v>459</v>
      </c>
      <c r="C56" s="42" t="s">
        <v>1</v>
      </c>
      <c r="D56" s="112">
        <v>1041000</v>
      </c>
    </row>
    <row r="57" spans="1:4">
      <c r="A57" s="17" t="s">
        <v>456</v>
      </c>
      <c r="B57" s="16" t="s">
        <v>459</v>
      </c>
      <c r="C57" s="16" t="s">
        <v>460</v>
      </c>
      <c r="D57" s="113">
        <v>1041000</v>
      </c>
    </row>
    <row r="58" spans="1:4" ht="54">
      <c r="A58" s="111" t="s">
        <v>467</v>
      </c>
      <c r="B58" s="42" t="s">
        <v>468</v>
      </c>
      <c r="C58" s="42" t="s">
        <v>1</v>
      </c>
      <c r="D58" s="112">
        <v>1103110.2</v>
      </c>
    </row>
    <row r="59" spans="1:4">
      <c r="A59" s="17" t="s">
        <v>456</v>
      </c>
      <c r="B59" s="16" t="s">
        <v>468</v>
      </c>
      <c r="C59" s="16" t="s">
        <v>460</v>
      </c>
      <c r="D59" s="113">
        <v>1103110.2</v>
      </c>
    </row>
  </sheetData>
  <mergeCells count="4">
    <mergeCell ref="A2:D2"/>
    <mergeCell ref="B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A4" sqref="A4:E4"/>
    </sheetView>
  </sheetViews>
  <sheetFormatPr defaultColWidth="8.7109375" defaultRowHeight="15"/>
  <cols>
    <col min="1" max="1" width="54.85546875" style="1" customWidth="1"/>
    <col min="2" max="2" width="13.5703125" style="1" customWidth="1"/>
    <col min="3" max="3" width="7.85546875" style="1" customWidth="1"/>
    <col min="4" max="5" width="13.5703125" style="1" customWidth="1"/>
    <col min="6" max="6" width="12.5703125" style="1" bestFit="1" customWidth="1"/>
    <col min="7" max="16384" width="8.7109375" style="1"/>
  </cols>
  <sheetData>
    <row r="1" spans="1:6">
      <c r="A1" s="1" t="s">
        <v>1</v>
      </c>
    </row>
    <row r="2" spans="1:6" ht="45.95" customHeight="1">
      <c r="A2" s="297" t="s">
        <v>861</v>
      </c>
      <c r="B2" s="298"/>
      <c r="C2" s="298"/>
      <c r="D2" s="298"/>
      <c r="E2" s="298"/>
    </row>
    <row r="3" spans="1:6" ht="17.100000000000001" customHeight="1">
      <c r="A3" s="209"/>
      <c r="B3" s="210"/>
      <c r="C3" s="297" t="s">
        <v>862</v>
      </c>
      <c r="D3" s="298"/>
      <c r="E3" s="298"/>
    </row>
    <row r="4" spans="1:6" ht="82.7" customHeight="1">
      <c r="A4" s="299" t="s">
        <v>857</v>
      </c>
      <c r="B4" s="299"/>
      <c r="C4" s="299"/>
      <c r="D4" s="299"/>
      <c r="E4" s="299"/>
    </row>
    <row r="5" spans="1:6" ht="20.45" customHeight="1">
      <c r="A5" s="300" t="s">
        <v>472</v>
      </c>
      <c r="B5" s="300"/>
      <c r="C5" s="300"/>
      <c r="D5" s="300"/>
      <c r="E5" s="300"/>
    </row>
    <row r="6" spans="1:6" ht="43.5" customHeight="1">
      <c r="A6" s="4" t="s">
        <v>6</v>
      </c>
      <c r="B6" s="4" t="s">
        <v>93</v>
      </c>
      <c r="C6" s="4" t="s">
        <v>94</v>
      </c>
      <c r="D6" s="4" t="s">
        <v>818</v>
      </c>
      <c r="E6" s="4" t="s">
        <v>819</v>
      </c>
    </row>
    <row r="7" spans="1:6" ht="19.7" customHeight="1">
      <c r="A7" s="32" t="s">
        <v>98</v>
      </c>
      <c r="B7" s="4" t="s">
        <v>1</v>
      </c>
      <c r="C7" s="4" t="s">
        <v>1</v>
      </c>
      <c r="D7" s="203">
        <f>D8</f>
        <v>132976212.26000001</v>
      </c>
      <c r="E7" s="203">
        <f>E8</f>
        <v>139095899.96999997</v>
      </c>
    </row>
    <row r="8" spans="1:6" ht="28.7" customHeight="1">
      <c r="A8" s="102" t="s">
        <v>105</v>
      </c>
      <c r="B8" s="103" t="s">
        <v>106</v>
      </c>
      <c r="C8" s="103" t="s">
        <v>1</v>
      </c>
      <c r="D8" s="117">
        <f>D9+D12+D23+D48</f>
        <v>132976212.26000001</v>
      </c>
      <c r="E8" s="117">
        <f>E9+E12+E23+E48</f>
        <v>139095899.96999997</v>
      </c>
    </row>
    <row r="9" spans="1:6" ht="28.7" customHeight="1">
      <c r="A9" s="115" t="s">
        <v>223</v>
      </c>
      <c r="B9" s="206" t="s">
        <v>106</v>
      </c>
      <c r="C9" s="206"/>
      <c r="D9" s="39">
        <f>D10</f>
        <v>13391158.560000001</v>
      </c>
      <c r="E9" s="39">
        <f>E10</f>
        <v>17881109.600000001</v>
      </c>
    </row>
    <row r="10" spans="1:6" ht="28.7" customHeight="1">
      <c r="A10" s="118" t="s">
        <v>223</v>
      </c>
      <c r="B10" s="126" t="s">
        <v>106</v>
      </c>
      <c r="C10" s="126"/>
      <c r="D10" s="44">
        <f>D11</f>
        <v>13391158.560000001</v>
      </c>
      <c r="E10" s="44">
        <f>E11</f>
        <v>17881109.600000001</v>
      </c>
    </row>
    <row r="11" spans="1:6" s="219" customFormat="1" ht="28.7" customHeight="1">
      <c r="A11" s="129" t="s">
        <v>202</v>
      </c>
      <c r="B11" s="130" t="s">
        <v>106</v>
      </c>
      <c r="C11" s="130"/>
      <c r="D11" s="57">
        <v>13391158.560000001</v>
      </c>
      <c r="E11" s="57">
        <v>17881109.600000001</v>
      </c>
    </row>
    <row r="12" spans="1:6" ht="28.7" customHeight="1">
      <c r="A12" s="7" t="s">
        <v>476</v>
      </c>
      <c r="B12" s="220" t="s">
        <v>108</v>
      </c>
      <c r="C12" s="221"/>
      <c r="D12" s="222">
        <f>D13+D15+D19</f>
        <v>90727667.689999998</v>
      </c>
      <c r="E12" s="222">
        <f>E13+E15+E19</f>
        <v>91120773.469999999</v>
      </c>
    </row>
    <row r="13" spans="1:6" ht="28.7" customHeight="1">
      <c r="A13" s="118" t="s">
        <v>109</v>
      </c>
      <c r="B13" s="126" t="s">
        <v>110</v>
      </c>
      <c r="C13" s="118"/>
      <c r="D13" s="110">
        <f>D14</f>
        <v>4502434.7300000004</v>
      </c>
      <c r="E13" s="110">
        <f>E14</f>
        <v>4502434.7300000004</v>
      </c>
      <c r="F13" s="211"/>
    </row>
    <row r="14" spans="1:6" ht="28.7" customHeight="1">
      <c r="A14" s="129" t="s">
        <v>473</v>
      </c>
      <c r="B14" s="130" t="s">
        <v>110</v>
      </c>
      <c r="C14" s="130">
        <v>100</v>
      </c>
      <c r="D14" s="134">
        <v>4502434.7300000004</v>
      </c>
      <c r="E14" s="134">
        <v>4502434.7300000004</v>
      </c>
    </row>
    <row r="15" spans="1:6" ht="28.7" customHeight="1">
      <c r="A15" s="118" t="s">
        <v>477</v>
      </c>
      <c r="B15" s="126" t="s">
        <v>125</v>
      </c>
      <c r="C15" s="126"/>
      <c r="D15" s="110">
        <f>SUM(D16:D18)</f>
        <v>1270986.1400000001</v>
      </c>
      <c r="E15" s="110">
        <f>SUM(E16:E18)</f>
        <v>1276213.98</v>
      </c>
    </row>
    <row r="16" spans="1:6" ht="28.7" customHeight="1">
      <c r="A16" s="129" t="s">
        <v>473</v>
      </c>
      <c r="B16" s="130" t="s">
        <v>125</v>
      </c>
      <c r="C16" s="132">
        <v>100</v>
      </c>
      <c r="D16" s="134">
        <v>472000</v>
      </c>
      <c r="E16" s="134">
        <v>472000</v>
      </c>
    </row>
    <row r="17" spans="1:5" ht="25.5">
      <c r="A17" s="17" t="s">
        <v>474</v>
      </c>
      <c r="B17" s="130" t="s">
        <v>125</v>
      </c>
      <c r="C17" s="61">
        <v>200</v>
      </c>
      <c r="D17" s="134">
        <v>224261.14</v>
      </c>
      <c r="E17" s="134">
        <v>229488.98</v>
      </c>
    </row>
    <row r="18" spans="1:5">
      <c r="A18" s="17" t="s">
        <v>140</v>
      </c>
      <c r="B18" s="130" t="s">
        <v>125</v>
      </c>
      <c r="C18" s="61">
        <v>300</v>
      </c>
      <c r="D18" s="134">
        <v>574725</v>
      </c>
      <c r="E18" s="134">
        <v>574725</v>
      </c>
    </row>
    <row r="19" spans="1:5">
      <c r="A19" s="128" t="s">
        <v>478</v>
      </c>
      <c r="B19" s="126" t="s">
        <v>125</v>
      </c>
      <c r="C19" s="100"/>
      <c r="D19" s="110">
        <f>SUM(D20:D22)</f>
        <v>84954246.819999993</v>
      </c>
      <c r="E19" s="110">
        <f>SUM(E20:E22)</f>
        <v>85342124.75999999</v>
      </c>
    </row>
    <row r="20" spans="1:5">
      <c r="A20" s="129" t="s">
        <v>473</v>
      </c>
      <c r="B20" s="130" t="s">
        <v>125</v>
      </c>
      <c r="C20" s="132">
        <v>100</v>
      </c>
      <c r="D20" s="134">
        <v>76920481.159999996</v>
      </c>
      <c r="E20" s="134">
        <v>77176641.159999996</v>
      </c>
    </row>
    <row r="21" spans="1:5" ht="25.5">
      <c r="A21" s="17" t="s">
        <v>474</v>
      </c>
      <c r="B21" s="130" t="s">
        <v>125</v>
      </c>
      <c r="C21" s="61">
        <v>200</v>
      </c>
      <c r="D21" s="134">
        <v>7717065.6600000001</v>
      </c>
      <c r="E21" s="134">
        <v>7848783.5999999996</v>
      </c>
    </row>
    <row r="22" spans="1:5">
      <c r="A22" s="84" t="s">
        <v>202</v>
      </c>
      <c r="B22" s="130" t="s">
        <v>125</v>
      </c>
      <c r="C22" s="135">
        <v>800</v>
      </c>
      <c r="D22" s="134">
        <v>316700</v>
      </c>
      <c r="E22" s="134">
        <v>316700</v>
      </c>
    </row>
    <row r="23" spans="1:5">
      <c r="A23" s="6" t="s">
        <v>227</v>
      </c>
      <c r="B23" s="136" t="s">
        <v>228</v>
      </c>
      <c r="C23" s="135"/>
      <c r="D23" s="110">
        <f>D24+D26+D28+D30+D32+D34+D38+D40+D42+D44</f>
        <v>26713275.809999999</v>
      </c>
      <c r="E23" s="110">
        <f>E24+E26+E28+E30+E32+E34+E38+E40+E42+E44</f>
        <v>27949906.699999996</v>
      </c>
    </row>
    <row r="24" spans="1:5" s="128" customFormat="1" ht="27">
      <c r="A24" s="223" t="s">
        <v>858</v>
      </c>
      <c r="B24" s="126" t="s">
        <v>322</v>
      </c>
      <c r="C24" s="100"/>
      <c r="D24" s="112">
        <f>D25</f>
        <v>786088.37</v>
      </c>
      <c r="E24" s="112">
        <f>E25</f>
        <v>809671.02</v>
      </c>
    </row>
    <row r="25" spans="1:5">
      <c r="A25" s="17" t="s">
        <v>202</v>
      </c>
      <c r="B25" s="130" t="s">
        <v>322</v>
      </c>
      <c r="C25" s="135">
        <v>800</v>
      </c>
      <c r="D25" s="134">
        <v>786088.37</v>
      </c>
      <c r="E25" s="134">
        <v>809671.02</v>
      </c>
    </row>
    <row r="26" spans="1:5" ht="27">
      <c r="A26" s="111" t="s">
        <v>480</v>
      </c>
      <c r="B26" s="137" t="s">
        <v>252</v>
      </c>
      <c r="C26" s="42"/>
      <c r="D26" s="112">
        <f>D27</f>
        <v>2896400</v>
      </c>
      <c r="E26" s="112">
        <f>E27</f>
        <v>3259400</v>
      </c>
    </row>
    <row r="27" spans="1:5">
      <c r="A27" s="129" t="s">
        <v>473</v>
      </c>
      <c r="B27" s="132" t="s">
        <v>252</v>
      </c>
      <c r="C27" s="61">
        <v>100</v>
      </c>
      <c r="D27" s="134">
        <v>2896400</v>
      </c>
      <c r="E27" s="134">
        <v>3259400</v>
      </c>
    </row>
    <row r="28" spans="1:5" ht="27">
      <c r="A28" s="111" t="s">
        <v>481</v>
      </c>
      <c r="B28" s="137" t="s">
        <v>258</v>
      </c>
      <c r="C28" s="42"/>
      <c r="D28" s="112">
        <f>D29</f>
        <v>84983</v>
      </c>
      <c r="E28" s="112">
        <f>E29</f>
        <v>89684</v>
      </c>
    </row>
    <row r="29" spans="1:5" ht="25.5">
      <c r="A29" s="17" t="s">
        <v>474</v>
      </c>
      <c r="B29" s="132" t="s">
        <v>258</v>
      </c>
      <c r="C29" s="61">
        <v>200</v>
      </c>
      <c r="D29" s="134">
        <v>84983</v>
      </c>
      <c r="E29" s="134">
        <v>89684</v>
      </c>
    </row>
    <row r="30" spans="1:5" ht="54">
      <c r="A30" s="111" t="s">
        <v>482</v>
      </c>
      <c r="B30" s="137" t="s">
        <v>483</v>
      </c>
      <c r="C30" s="42"/>
      <c r="D30" s="112">
        <f>D31</f>
        <v>76800</v>
      </c>
      <c r="E30" s="112">
        <f>E31</f>
        <v>76800</v>
      </c>
    </row>
    <row r="31" spans="1:5" ht="25.5">
      <c r="A31" s="17" t="s">
        <v>474</v>
      </c>
      <c r="B31" s="132" t="s">
        <v>483</v>
      </c>
      <c r="C31" s="61">
        <v>200</v>
      </c>
      <c r="D31" s="134">
        <v>76800</v>
      </c>
      <c r="E31" s="134">
        <v>76800</v>
      </c>
    </row>
    <row r="32" spans="1:5">
      <c r="A32" s="111" t="s">
        <v>216</v>
      </c>
      <c r="B32" s="137" t="s">
        <v>217</v>
      </c>
      <c r="C32" s="42" t="s">
        <v>1</v>
      </c>
      <c r="D32" s="112">
        <f>D33</f>
        <v>744048.1</v>
      </c>
      <c r="E32" s="112">
        <f>E33</f>
        <v>700000</v>
      </c>
    </row>
    <row r="33" spans="1:5">
      <c r="A33" s="17" t="s">
        <v>202</v>
      </c>
      <c r="B33" s="16" t="s">
        <v>217</v>
      </c>
      <c r="C33" s="16" t="s">
        <v>203</v>
      </c>
      <c r="D33" s="113">
        <v>744048.1</v>
      </c>
      <c r="E33" s="113">
        <v>700000</v>
      </c>
    </row>
    <row r="34" spans="1:5" ht="27">
      <c r="A34" s="111" t="s">
        <v>485</v>
      </c>
      <c r="B34" s="42" t="s">
        <v>230</v>
      </c>
      <c r="C34" s="42" t="s">
        <v>1</v>
      </c>
      <c r="D34" s="112">
        <f>SUM(D35:D37)</f>
        <v>18179957.670000002</v>
      </c>
      <c r="E34" s="112">
        <f>SUM(E35:E37)</f>
        <v>19056855.289999999</v>
      </c>
    </row>
    <row r="35" spans="1:5">
      <c r="A35" s="17" t="s">
        <v>859</v>
      </c>
      <c r="B35" s="16" t="s">
        <v>230</v>
      </c>
      <c r="C35" s="16" t="s">
        <v>130</v>
      </c>
      <c r="D35" s="113">
        <v>17031408.670000002</v>
      </c>
      <c r="E35" s="113">
        <v>17908306.289999999</v>
      </c>
    </row>
    <row r="36" spans="1:5">
      <c r="A36" s="17" t="s">
        <v>140</v>
      </c>
      <c r="B36" s="16" t="s">
        <v>230</v>
      </c>
      <c r="C36" s="16" t="s">
        <v>141</v>
      </c>
      <c r="D36" s="113">
        <v>1137949</v>
      </c>
      <c r="E36" s="113">
        <v>1137949</v>
      </c>
    </row>
    <row r="37" spans="1:5">
      <c r="A37" s="17" t="s">
        <v>202</v>
      </c>
      <c r="B37" s="16" t="s">
        <v>230</v>
      </c>
      <c r="C37" s="16" t="s">
        <v>203</v>
      </c>
      <c r="D37" s="113">
        <v>10600</v>
      </c>
      <c r="E37" s="113">
        <v>10600</v>
      </c>
    </row>
    <row r="38" spans="1:5" ht="40.5">
      <c r="A38" s="111" t="s">
        <v>262</v>
      </c>
      <c r="B38" s="42" t="s">
        <v>263</v>
      </c>
      <c r="C38" s="42" t="s">
        <v>1</v>
      </c>
      <c r="D38" s="112">
        <f>D39</f>
        <v>228694.02</v>
      </c>
      <c r="E38" s="112">
        <f>E39</f>
        <v>229554.84</v>
      </c>
    </row>
    <row r="39" spans="1:5">
      <c r="A39" s="17" t="s">
        <v>859</v>
      </c>
      <c r="B39" s="16" t="s">
        <v>263</v>
      </c>
      <c r="C39" s="16" t="s">
        <v>130</v>
      </c>
      <c r="D39" s="113">
        <v>228694.02</v>
      </c>
      <c r="E39" s="113">
        <v>229554.84</v>
      </c>
    </row>
    <row r="40" spans="1:5">
      <c r="A40" s="111" t="s">
        <v>283</v>
      </c>
      <c r="B40" s="42" t="s">
        <v>486</v>
      </c>
      <c r="C40" s="42" t="s">
        <v>1</v>
      </c>
      <c r="D40" s="112">
        <f>D41</f>
        <v>138357.9</v>
      </c>
      <c r="E40" s="112">
        <f>E41</f>
        <v>138357.9</v>
      </c>
    </row>
    <row r="41" spans="1:5">
      <c r="A41" s="17" t="s">
        <v>859</v>
      </c>
      <c r="B41" s="16" t="s">
        <v>486</v>
      </c>
      <c r="C41" s="16" t="s">
        <v>130</v>
      </c>
      <c r="D41" s="113">
        <v>138357.9</v>
      </c>
      <c r="E41" s="113">
        <v>138357.9</v>
      </c>
    </row>
    <row r="42" spans="1:5">
      <c r="A42" s="111" t="s">
        <v>428</v>
      </c>
      <c r="B42" s="42" t="s">
        <v>429</v>
      </c>
      <c r="C42" s="42" t="s">
        <v>1</v>
      </c>
      <c r="D42" s="112">
        <f>D43</f>
        <v>1640050</v>
      </c>
      <c r="E42" s="112">
        <f>E43</f>
        <v>1640050</v>
      </c>
    </row>
    <row r="43" spans="1:5">
      <c r="A43" s="17" t="s">
        <v>859</v>
      </c>
      <c r="B43" s="16" t="s">
        <v>429</v>
      </c>
      <c r="C43" s="16" t="s">
        <v>130</v>
      </c>
      <c r="D43" s="113">
        <v>1640050</v>
      </c>
      <c r="E43" s="113">
        <v>1640050</v>
      </c>
    </row>
    <row r="44" spans="1:5" ht="27">
      <c r="A44" s="111" t="s">
        <v>245</v>
      </c>
      <c r="B44" s="42" t="s">
        <v>246</v>
      </c>
      <c r="C44" s="42" t="s">
        <v>1</v>
      </c>
      <c r="D44" s="112">
        <f>SUM(D45:D47)</f>
        <v>1937896.75</v>
      </c>
      <c r="E44" s="112">
        <f>SUM(E45:E47)</f>
        <v>1949533.65</v>
      </c>
    </row>
    <row r="45" spans="1:5">
      <c r="A45" s="17" t="s">
        <v>473</v>
      </c>
      <c r="B45" s="16" t="s">
        <v>246</v>
      </c>
      <c r="C45" s="16" t="s">
        <v>112</v>
      </c>
      <c r="D45" s="113">
        <v>1300000</v>
      </c>
      <c r="E45" s="113">
        <v>1300000</v>
      </c>
    </row>
    <row r="46" spans="1:5">
      <c r="A46" s="17" t="s">
        <v>859</v>
      </c>
      <c r="B46" s="16" t="s">
        <v>246</v>
      </c>
      <c r="C46" s="16">
        <v>200</v>
      </c>
      <c r="D46" s="113">
        <v>250000</v>
      </c>
      <c r="E46" s="113">
        <v>250000</v>
      </c>
    </row>
    <row r="47" spans="1:5">
      <c r="A47" s="17" t="s">
        <v>140</v>
      </c>
      <c r="B47" s="16" t="s">
        <v>246</v>
      </c>
      <c r="C47" s="16" t="s">
        <v>141</v>
      </c>
      <c r="D47" s="113">
        <v>387896.75</v>
      </c>
      <c r="E47" s="113">
        <v>399533.65</v>
      </c>
    </row>
    <row r="48" spans="1:5">
      <c r="A48" s="6" t="s">
        <v>456</v>
      </c>
      <c r="B48" s="5" t="s">
        <v>457</v>
      </c>
      <c r="C48" s="5" t="s">
        <v>1</v>
      </c>
      <c r="D48" s="110">
        <f>D49+D51</f>
        <v>2144110.2000000002</v>
      </c>
      <c r="E48" s="110">
        <f>E49+E51</f>
        <v>2144110.2000000002</v>
      </c>
    </row>
    <row r="49" spans="1:5" ht="27">
      <c r="A49" s="111" t="s">
        <v>458</v>
      </c>
      <c r="B49" s="42" t="s">
        <v>459</v>
      </c>
      <c r="C49" s="42" t="s">
        <v>1</v>
      </c>
      <c r="D49" s="112">
        <f>D50</f>
        <v>1041000</v>
      </c>
      <c r="E49" s="112">
        <f>E50</f>
        <v>1041000</v>
      </c>
    </row>
    <row r="50" spans="1:5">
      <c r="A50" s="17" t="s">
        <v>456</v>
      </c>
      <c r="B50" s="16" t="s">
        <v>459</v>
      </c>
      <c r="C50" s="16" t="s">
        <v>460</v>
      </c>
      <c r="D50" s="113">
        <v>1041000</v>
      </c>
      <c r="E50" s="113">
        <v>1041000</v>
      </c>
    </row>
    <row r="51" spans="1:5" ht="67.5">
      <c r="A51" s="111" t="s">
        <v>467</v>
      </c>
      <c r="B51" s="42" t="s">
        <v>468</v>
      </c>
      <c r="C51" s="42" t="s">
        <v>1</v>
      </c>
      <c r="D51" s="112">
        <f>D52</f>
        <v>1103110.2</v>
      </c>
      <c r="E51" s="112">
        <f>E52</f>
        <v>1103110.2</v>
      </c>
    </row>
    <row r="52" spans="1:5">
      <c r="A52" s="17" t="s">
        <v>456</v>
      </c>
      <c r="B52" s="16" t="s">
        <v>468</v>
      </c>
      <c r="C52" s="16" t="s">
        <v>460</v>
      </c>
      <c r="D52" s="113">
        <v>1103110.2</v>
      </c>
      <c r="E52" s="113">
        <v>1103110.2</v>
      </c>
    </row>
  </sheetData>
  <mergeCells count="4">
    <mergeCell ref="A2:E2"/>
    <mergeCell ref="C3:E3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8"/>
  <sheetViews>
    <sheetView view="pageBreakPreview" topLeftCell="A351" zoomScale="75" zoomScaleSheetLayoutView="75" workbookViewId="0">
      <selection activeCell="N144" sqref="N144"/>
    </sheetView>
  </sheetViews>
  <sheetFormatPr defaultColWidth="8.7109375" defaultRowHeight="15"/>
  <cols>
    <col min="1" max="1" width="38.85546875" style="1" customWidth="1"/>
    <col min="2" max="2" width="6.5703125" style="1" customWidth="1"/>
    <col min="3" max="3" width="5.5703125" style="1" customWidth="1"/>
    <col min="4" max="4" width="5.42578125" style="1" customWidth="1"/>
    <col min="5" max="5" width="14.140625" style="1" customWidth="1"/>
    <col min="6" max="7" width="6.140625" style="1" customWidth="1"/>
    <col min="8" max="8" width="7.85546875" style="3" customWidth="1"/>
    <col min="9" max="9" width="6.140625" style="3" customWidth="1"/>
    <col min="10" max="11" width="15.140625" style="1" hidden="1" customWidth="1"/>
    <col min="12" max="14" width="15.140625" style="1" customWidth="1"/>
    <col min="15" max="16384" width="8.7109375" style="1"/>
  </cols>
  <sheetData>
    <row r="1" spans="1:14">
      <c r="A1" s="1" t="s">
        <v>1</v>
      </c>
    </row>
    <row r="2" spans="1:14" ht="56.1" customHeight="1">
      <c r="A2" s="294" t="s">
        <v>837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4">
      <c r="A3" s="138"/>
      <c r="B3" s="138"/>
      <c r="C3" s="138"/>
      <c r="D3" s="138"/>
      <c r="E3" s="138"/>
      <c r="F3" s="302" t="s">
        <v>838</v>
      </c>
      <c r="G3" s="302"/>
      <c r="H3" s="302"/>
      <c r="I3" s="302"/>
      <c r="J3" s="302"/>
    </row>
    <row r="4" spans="1:14">
      <c r="A4" s="207"/>
      <c r="B4" s="207"/>
      <c r="C4" s="207"/>
      <c r="D4" s="207"/>
      <c r="E4" s="207"/>
      <c r="F4" s="208"/>
      <c r="G4" s="208"/>
      <c r="H4" s="208"/>
      <c r="I4" s="208"/>
      <c r="J4" s="208"/>
    </row>
    <row r="5" spans="1:14" ht="32.1" customHeight="1">
      <c r="A5" s="295" t="s">
        <v>89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:14">
      <c r="A6" s="29" t="s">
        <v>1</v>
      </c>
      <c r="B6" s="29" t="s">
        <v>1</v>
      </c>
      <c r="C6" s="29" t="s">
        <v>1</v>
      </c>
      <c r="D6" s="29" t="s">
        <v>1</v>
      </c>
      <c r="E6" s="29" t="s">
        <v>1</v>
      </c>
      <c r="F6" s="29" t="s">
        <v>1</v>
      </c>
      <c r="G6" s="29"/>
      <c r="H6" s="29" t="s">
        <v>1</v>
      </c>
      <c r="I6" s="29" t="s">
        <v>1</v>
      </c>
      <c r="J6" s="30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4" ht="25.5">
      <c r="A8" s="4" t="s">
        <v>6</v>
      </c>
      <c r="B8" s="4" t="s">
        <v>90</v>
      </c>
      <c r="C8" s="4" t="s">
        <v>91</v>
      </c>
      <c r="D8" s="4" t="s">
        <v>92</v>
      </c>
      <c r="E8" s="4" t="s">
        <v>93</v>
      </c>
      <c r="F8" s="4" t="s">
        <v>94</v>
      </c>
      <c r="G8" s="4" t="s">
        <v>95</v>
      </c>
      <c r="H8" s="4" t="s">
        <v>96</v>
      </c>
      <c r="I8" s="8" t="s">
        <v>97</v>
      </c>
      <c r="J8" s="31">
        <v>2019</v>
      </c>
      <c r="K8" s="14" t="s">
        <v>490</v>
      </c>
      <c r="L8" s="14" t="s">
        <v>471</v>
      </c>
      <c r="M8" s="14" t="s">
        <v>79</v>
      </c>
      <c r="N8" s="14" t="s">
        <v>493</v>
      </c>
    </row>
    <row r="9" spans="1:14">
      <c r="A9" s="32" t="s">
        <v>98</v>
      </c>
      <c r="B9" s="4" t="s">
        <v>99</v>
      </c>
      <c r="C9" s="33" t="s">
        <v>1</v>
      </c>
      <c r="D9" s="33" t="s">
        <v>1</v>
      </c>
      <c r="E9" s="33" t="s">
        <v>1</v>
      </c>
      <c r="F9" s="33" t="s">
        <v>1</v>
      </c>
      <c r="G9" s="33"/>
      <c r="H9" s="33" t="s">
        <v>1</v>
      </c>
      <c r="I9" s="34" t="s">
        <v>1</v>
      </c>
      <c r="J9" s="35" t="e">
        <f>J10</f>
        <v>#REF!</v>
      </c>
      <c r="K9" s="35" t="e">
        <f t="shared" ref="K9:N9" si="0">K10</f>
        <v>#REF!</v>
      </c>
      <c r="L9" s="35">
        <f t="shared" si="0"/>
        <v>307175916.80000001</v>
      </c>
      <c r="M9" s="35">
        <f t="shared" si="0"/>
        <v>-13115980.67</v>
      </c>
      <c r="N9" s="35">
        <f t="shared" si="0"/>
        <v>294059936.12999994</v>
      </c>
    </row>
    <row r="10" spans="1:14" ht="38.25">
      <c r="A10" s="6" t="s">
        <v>100</v>
      </c>
      <c r="B10" s="5" t="s">
        <v>99</v>
      </c>
      <c r="C10" s="17" t="s">
        <v>1</v>
      </c>
      <c r="D10" s="17" t="s">
        <v>1</v>
      </c>
      <c r="E10" s="17" t="s">
        <v>1</v>
      </c>
      <c r="F10" s="17" t="s">
        <v>1</v>
      </c>
      <c r="G10" s="17"/>
      <c r="H10" s="16" t="s">
        <v>1</v>
      </c>
      <c r="I10" s="19" t="s">
        <v>1</v>
      </c>
      <c r="J10" s="35" t="e">
        <f>J11+J228+J266+J309+J386+J523+J555+J584+J679+J706+J714</f>
        <v>#REF!</v>
      </c>
      <c r="K10" s="35" t="e">
        <f>K11+K228+K266+K309+K386+K523+K555+K584+K679+K706+K714</f>
        <v>#REF!</v>
      </c>
      <c r="L10" s="35">
        <f>L11+L228+L266+L309+L386+L523+L555+L584+L679+L706+L714</f>
        <v>307175916.80000001</v>
      </c>
      <c r="M10" s="35">
        <f>M11+M228+M266+M309+M386+M523+M555+M584+M679+M706+M714</f>
        <v>-13115980.67</v>
      </c>
      <c r="N10" s="35">
        <f>N11+N228+N266+N309+N386+N523+N555+N584+N679+N706+N714</f>
        <v>294059936.12999994</v>
      </c>
    </row>
    <row r="11" spans="1:14">
      <c r="A11" s="36" t="s">
        <v>101</v>
      </c>
      <c r="B11" s="37" t="s">
        <v>99</v>
      </c>
      <c r="C11" s="5" t="s">
        <v>102</v>
      </c>
      <c r="D11" s="5" t="s">
        <v>1</v>
      </c>
      <c r="E11" s="5" t="s">
        <v>1</v>
      </c>
      <c r="F11" s="5" t="s">
        <v>1</v>
      </c>
      <c r="G11" s="5"/>
      <c r="H11" s="5" t="s">
        <v>1</v>
      </c>
      <c r="I11" s="38" t="s">
        <v>1</v>
      </c>
      <c r="J11" s="39" t="e">
        <f>J12+J26+J51+J131+J145</f>
        <v>#REF!</v>
      </c>
      <c r="K11" s="39" t="e">
        <f>K12+K26+K51+K131+K145</f>
        <v>#REF!</v>
      </c>
      <c r="L11" s="39">
        <f>L12+L26+L51+L131+L145</f>
        <v>133802589.57000002</v>
      </c>
      <c r="M11" s="39">
        <f>M12+M26+M51+M131+M145</f>
        <v>-13741695.07</v>
      </c>
      <c r="N11" s="39">
        <f>N12+N26+N51+N131+N145</f>
        <v>120060894.5</v>
      </c>
    </row>
    <row r="12" spans="1:14" ht="38.25">
      <c r="A12" s="36" t="s">
        <v>103</v>
      </c>
      <c r="B12" s="37" t="s">
        <v>99</v>
      </c>
      <c r="C12" s="5" t="s">
        <v>102</v>
      </c>
      <c r="D12" s="5" t="s">
        <v>104</v>
      </c>
      <c r="E12" s="5" t="s">
        <v>1</v>
      </c>
      <c r="F12" s="5" t="s">
        <v>1</v>
      </c>
      <c r="G12" s="5"/>
      <c r="H12" s="5" t="s">
        <v>1</v>
      </c>
      <c r="I12" s="38" t="s">
        <v>1</v>
      </c>
      <c r="J12" s="39">
        <f>J13</f>
        <v>4329264.16</v>
      </c>
      <c r="K12" s="13"/>
      <c r="L12" s="27">
        <f t="shared" ref="L12:L73" si="1">J12+K12</f>
        <v>4329264.16</v>
      </c>
      <c r="M12" s="13"/>
      <c r="N12" s="27">
        <f t="shared" ref="N12:N82" si="2">L12+M12</f>
        <v>4329264.16</v>
      </c>
    </row>
    <row r="13" spans="1:14">
      <c r="A13" s="40" t="s">
        <v>105</v>
      </c>
      <c r="B13" s="5" t="s">
        <v>99</v>
      </c>
      <c r="C13" s="5" t="s">
        <v>102</v>
      </c>
      <c r="D13" s="5" t="s">
        <v>104</v>
      </c>
      <c r="E13" s="5" t="s">
        <v>106</v>
      </c>
      <c r="F13" s="5" t="s">
        <v>1</v>
      </c>
      <c r="G13" s="5"/>
      <c r="H13" s="5" t="s">
        <v>1</v>
      </c>
      <c r="I13" s="38" t="s">
        <v>1</v>
      </c>
      <c r="J13" s="39">
        <f>J14</f>
        <v>4329264.16</v>
      </c>
      <c r="K13" s="13"/>
      <c r="L13" s="27">
        <f t="shared" si="1"/>
        <v>4329264.16</v>
      </c>
      <c r="M13" s="13"/>
      <c r="N13" s="27">
        <f t="shared" si="2"/>
        <v>4329264.16</v>
      </c>
    </row>
    <row r="14" spans="1:14" ht="63.75">
      <c r="A14" s="40" t="s">
        <v>107</v>
      </c>
      <c r="B14" s="5" t="s">
        <v>99</v>
      </c>
      <c r="C14" s="5" t="s">
        <v>102</v>
      </c>
      <c r="D14" s="5" t="s">
        <v>104</v>
      </c>
      <c r="E14" s="5" t="s">
        <v>108</v>
      </c>
      <c r="F14" s="5" t="s">
        <v>1</v>
      </c>
      <c r="G14" s="5"/>
      <c r="H14" s="5" t="s">
        <v>1</v>
      </c>
      <c r="I14" s="38" t="s">
        <v>1</v>
      </c>
      <c r="J14" s="39">
        <f>J15</f>
        <v>4329264.16</v>
      </c>
      <c r="K14" s="13"/>
      <c r="L14" s="27">
        <f t="shared" si="1"/>
        <v>4329264.16</v>
      </c>
      <c r="M14" s="13"/>
      <c r="N14" s="27">
        <f t="shared" si="2"/>
        <v>4329264.16</v>
      </c>
    </row>
    <row r="15" spans="1:14">
      <c r="A15" s="41" t="s">
        <v>109</v>
      </c>
      <c r="B15" s="42" t="s">
        <v>99</v>
      </c>
      <c r="C15" s="42" t="s">
        <v>102</v>
      </c>
      <c r="D15" s="42" t="s">
        <v>104</v>
      </c>
      <c r="E15" s="42" t="s">
        <v>110</v>
      </c>
      <c r="F15" s="42" t="s">
        <v>1</v>
      </c>
      <c r="G15" s="42"/>
      <c r="H15" s="42" t="s">
        <v>1</v>
      </c>
      <c r="I15" s="43" t="s">
        <v>1</v>
      </c>
      <c r="J15" s="44">
        <f>J16</f>
        <v>4329264.16</v>
      </c>
      <c r="K15" s="13"/>
      <c r="L15" s="109">
        <f t="shared" si="1"/>
        <v>4329264.16</v>
      </c>
      <c r="M15" s="13"/>
      <c r="N15" s="109">
        <f t="shared" si="2"/>
        <v>4329264.16</v>
      </c>
    </row>
    <row r="16" spans="1:14" ht="76.5">
      <c r="A16" s="40" t="s">
        <v>111</v>
      </c>
      <c r="B16" s="5" t="s">
        <v>99</v>
      </c>
      <c r="C16" s="5" t="s">
        <v>102</v>
      </c>
      <c r="D16" s="5" t="s">
        <v>104</v>
      </c>
      <c r="E16" s="5" t="s">
        <v>110</v>
      </c>
      <c r="F16" s="5" t="s">
        <v>112</v>
      </c>
      <c r="G16" s="5"/>
      <c r="H16" s="5" t="s">
        <v>1</v>
      </c>
      <c r="I16" s="38" t="s">
        <v>1</v>
      </c>
      <c r="J16" s="39">
        <f>J17</f>
        <v>4329264.16</v>
      </c>
      <c r="K16" s="13"/>
      <c r="L16" s="27">
        <f t="shared" si="1"/>
        <v>4329264.16</v>
      </c>
      <c r="M16" s="13"/>
      <c r="N16" s="27">
        <f t="shared" si="2"/>
        <v>4329264.16</v>
      </c>
    </row>
    <row r="17" spans="1:14" ht="25.5">
      <c r="A17" s="40" t="s">
        <v>113</v>
      </c>
      <c r="B17" s="5" t="s">
        <v>99</v>
      </c>
      <c r="C17" s="5" t="s">
        <v>102</v>
      </c>
      <c r="D17" s="5" t="s">
        <v>104</v>
      </c>
      <c r="E17" s="5" t="s">
        <v>110</v>
      </c>
      <c r="F17" s="5" t="s">
        <v>114</v>
      </c>
      <c r="G17" s="5"/>
      <c r="H17" s="5" t="s">
        <v>1</v>
      </c>
      <c r="I17" s="38" t="s">
        <v>1</v>
      </c>
      <c r="J17" s="39">
        <f>J18+J21</f>
        <v>4329264.16</v>
      </c>
      <c r="K17" s="13"/>
      <c r="L17" s="27">
        <f t="shared" si="1"/>
        <v>4329264.16</v>
      </c>
      <c r="M17" s="13"/>
      <c r="N17" s="27">
        <f t="shared" si="2"/>
        <v>4329264.16</v>
      </c>
    </row>
    <row r="18" spans="1:14" ht="25.5">
      <c r="A18" s="6" t="s">
        <v>115</v>
      </c>
      <c r="B18" s="5" t="s">
        <v>99</v>
      </c>
      <c r="C18" s="5" t="s">
        <v>102</v>
      </c>
      <c r="D18" s="5" t="s">
        <v>104</v>
      </c>
      <c r="E18" s="5" t="s">
        <v>110</v>
      </c>
      <c r="F18" s="5">
        <v>121</v>
      </c>
      <c r="G18" s="5"/>
      <c r="H18" s="5" t="s">
        <v>1</v>
      </c>
      <c r="I18" s="38" t="s">
        <v>1</v>
      </c>
      <c r="J18" s="39">
        <f>J19</f>
        <v>3325087.68</v>
      </c>
      <c r="K18" s="13"/>
      <c r="L18" s="27">
        <f t="shared" si="1"/>
        <v>3325087.68</v>
      </c>
      <c r="M18" s="13"/>
      <c r="N18" s="27">
        <f t="shared" si="2"/>
        <v>3325087.68</v>
      </c>
    </row>
    <row r="19" spans="1:14">
      <c r="A19" s="17" t="s">
        <v>116</v>
      </c>
      <c r="B19" s="16" t="s">
        <v>99</v>
      </c>
      <c r="C19" s="16" t="s">
        <v>102</v>
      </c>
      <c r="D19" s="16" t="s">
        <v>104</v>
      </c>
      <c r="E19" s="16" t="s">
        <v>110</v>
      </c>
      <c r="F19" s="16" t="s">
        <v>117</v>
      </c>
      <c r="G19" s="16"/>
      <c r="H19" s="16" t="s">
        <v>118</v>
      </c>
      <c r="I19" s="19" t="s">
        <v>1</v>
      </c>
      <c r="J19" s="12">
        <v>3325087.68</v>
      </c>
      <c r="K19" s="13"/>
      <c r="L19" s="13">
        <f t="shared" si="1"/>
        <v>3325087.68</v>
      </c>
      <c r="M19" s="13"/>
      <c r="N19" s="13">
        <f t="shared" si="2"/>
        <v>3325087.68</v>
      </c>
    </row>
    <row r="20" spans="1:14" s="49" customFormat="1" ht="51">
      <c r="A20" s="45" t="s">
        <v>119</v>
      </c>
      <c r="B20" s="46">
        <v>803</v>
      </c>
      <c r="C20" s="47" t="s">
        <v>102</v>
      </c>
      <c r="D20" s="47" t="s">
        <v>104</v>
      </c>
      <c r="E20" s="16" t="s">
        <v>110</v>
      </c>
      <c r="F20" s="46">
        <v>129</v>
      </c>
      <c r="G20" s="46"/>
      <c r="H20" s="46"/>
      <c r="I20" s="48"/>
      <c r="J20" s="26">
        <f>J22</f>
        <v>1004176.48</v>
      </c>
      <c r="K20" s="27"/>
      <c r="L20" s="27">
        <f t="shared" si="1"/>
        <v>1004176.48</v>
      </c>
      <c r="M20" s="27"/>
      <c r="N20" s="27">
        <f t="shared" si="2"/>
        <v>1004176.48</v>
      </c>
    </row>
    <row r="21" spans="1:14" s="49" customFormat="1" ht="51">
      <c r="A21" s="45" t="s">
        <v>119</v>
      </c>
      <c r="B21" s="46">
        <v>803</v>
      </c>
      <c r="C21" s="47" t="s">
        <v>102</v>
      </c>
      <c r="D21" s="47" t="s">
        <v>104</v>
      </c>
      <c r="E21" s="16" t="s">
        <v>110</v>
      </c>
      <c r="F21" s="46">
        <v>129</v>
      </c>
      <c r="G21" s="46"/>
      <c r="H21" s="46"/>
      <c r="I21" s="48"/>
      <c r="J21" s="26">
        <f>J22</f>
        <v>1004176.48</v>
      </c>
      <c r="K21" s="27"/>
      <c r="L21" s="27">
        <f t="shared" si="1"/>
        <v>1004176.48</v>
      </c>
      <c r="M21" s="27"/>
      <c r="N21" s="27">
        <f t="shared" si="2"/>
        <v>1004176.48</v>
      </c>
    </row>
    <row r="22" spans="1:14">
      <c r="A22" s="17" t="s">
        <v>120</v>
      </c>
      <c r="B22" s="16" t="s">
        <v>99</v>
      </c>
      <c r="C22" s="16" t="s">
        <v>102</v>
      </c>
      <c r="D22" s="16" t="s">
        <v>104</v>
      </c>
      <c r="E22" s="16" t="s">
        <v>110</v>
      </c>
      <c r="F22" s="16">
        <v>129</v>
      </c>
      <c r="G22" s="16"/>
      <c r="H22" s="16" t="s">
        <v>121</v>
      </c>
      <c r="I22" s="19" t="s">
        <v>1</v>
      </c>
      <c r="J22" s="12">
        <v>1004176.48</v>
      </c>
      <c r="K22" s="13"/>
      <c r="L22" s="13">
        <f t="shared" si="1"/>
        <v>1004176.48</v>
      </c>
      <c r="M22" s="13"/>
      <c r="N22" s="13">
        <f t="shared" si="2"/>
        <v>1004176.48</v>
      </c>
    </row>
    <row r="23" spans="1:14" ht="51">
      <c r="A23" s="36" t="s">
        <v>122</v>
      </c>
      <c r="B23" s="37" t="s">
        <v>99</v>
      </c>
      <c r="C23" s="5" t="s">
        <v>102</v>
      </c>
      <c r="D23" s="5" t="s">
        <v>123</v>
      </c>
      <c r="E23" s="5" t="s">
        <v>1</v>
      </c>
      <c r="F23" s="5" t="s">
        <v>1</v>
      </c>
      <c r="G23" s="5"/>
      <c r="H23" s="5" t="s">
        <v>1</v>
      </c>
      <c r="I23" s="38" t="s">
        <v>1</v>
      </c>
      <c r="J23" s="39">
        <f>J24</f>
        <v>1257034.04</v>
      </c>
      <c r="K23" s="13"/>
      <c r="L23" s="27">
        <f>L24</f>
        <v>1257034.04</v>
      </c>
      <c r="M23" s="27">
        <f t="shared" ref="M23:N25" si="3">M24</f>
        <v>-7982.25</v>
      </c>
      <c r="N23" s="27">
        <f t="shared" si="3"/>
        <v>1249051.79</v>
      </c>
    </row>
    <row r="24" spans="1:14">
      <c r="A24" s="40" t="s">
        <v>105</v>
      </c>
      <c r="B24" s="5" t="s">
        <v>99</v>
      </c>
      <c r="C24" s="5" t="s">
        <v>102</v>
      </c>
      <c r="D24" s="5" t="s">
        <v>123</v>
      </c>
      <c r="E24" s="5" t="s">
        <v>106</v>
      </c>
      <c r="F24" s="5" t="s">
        <v>1</v>
      </c>
      <c r="G24" s="5"/>
      <c r="H24" s="5" t="s">
        <v>1</v>
      </c>
      <c r="I24" s="38" t="s">
        <v>1</v>
      </c>
      <c r="J24" s="39">
        <f>J25</f>
        <v>1257034.04</v>
      </c>
      <c r="K24" s="13"/>
      <c r="L24" s="27">
        <f>L25</f>
        <v>1257034.04</v>
      </c>
      <c r="M24" s="27">
        <f t="shared" si="3"/>
        <v>-7982.25</v>
      </c>
      <c r="N24" s="27">
        <f t="shared" si="3"/>
        <v>1249051.79</v>
      </c>
    </row>
    <row r="25" spans="1:14" ht="63.75">
      <c r="A25" s="40" t="s">
        <v>107</v>
      </c>
      <c r="B25" s="5" t="s">
        <v>99</v>
      </c>
      <c r="C25" s="5" t="s">
        <v>102</v>
      </c>
      <c r="D25" s="5" t="s">
        <v>123</v>
      </c>
      <c r="E25" s="5" t="s">
        <v>108</v>
      </c>
      <c r="F25" s="5" t="s">
        <v>1</v>
      </c>
      <c r="G25" s="5"/>
      <c r="H25" s="5" t="s">
        <v>1</v>
      </c>
      <c r="I25" s="38" t="s">
        <v>1</v>
      </c>
      <c r="J25" s="39">
        <f>J26</f>
        <v>1257034.04</v>
      </c>
      <c r="K25" s="13"/>
      <c r="L25" s="27">
        <f>L26</f>
        <v>1257034.04</v>
      </c>
      <c r="M25" s="27">
        <f t="shared" si="3"/>
        <v>-7982.25</v>
      </c>
      <c r="N25" s="27">
        <f t="shared" si="3"/>
        <v>1249051.79</v>
      </c>
    </row>
    <row r="26" spans="1:14" ht="27">
      <c r="A26" s="41" t="s">
        <v>124</v>
      </c>
      <c r="B26" s="42" t="s">
        <v>99</v>
      </c>
      <c r="C26" s="42" t="s">
        <v>102</v>
      </c>
      <c r="D26" s="42" t="s">
        <v>123</v>
      </c>
      <c r="E26" s="42" t="s">
        <v>125</v>
      </c>
      <c r="F26" s="42" t="s">
        <v>1</v>
      </c>
      <c r="G26" s="42"/>
      <c r="H26" s="42" t="s">
        <v>1</v>
      </c>
      <c r="I26" s="43" t="s">
        <v>1</v>
      </c>
      <c r="J26" s="44">
        <f>J27+J35+J47</f>
        <v>1257034.04</v>
      </c>
      <c r="K26" s="13"/>
      <c r="L26" s="109">
        <f>L27+L35+L47</f>
        <v>1257034.04</v>
      </c>
      <c r="M26" s="109">
        <f t="shared" ref="M26:N26" si="4">M27+M35+M47</f>
        <v>-7982.25</v>
      </c>
      <c r="N26" s="109">
        <f t="shared" si="4"/>
        <v>1249051.79</v>
      </c>
    </row>
    <row r="27" spans="1:14" ht="76.5">
      <c r="A27" s="40" t="s">
        <v>111</v>
      </c>
      <c r="B27" s="5" t="s">
        <v>99</v>
      </c>
      <c r="C27" s="5" t="s">
        <v>102</v>
      </c>
      <c r="D27" s="5" t="s">
        <v>123</v>
      </c>
      <c r="E27" s="5" t="s">
        <v>125</v>
      </c>
      <c r="F27" s="5" t="s">
        <v>112</v>
      </c>
      <c r="G27" s="5"/>
      <c r="H27" s="5" t="s">
        <v>1</v>
      </c>
      <c r="I27" s="38" t="s">
        <v>1</v>
      </c>
      <c r="J27" s="39">
        <f>J28</f>
        <v>464750.25</v>
      </c>
      <c r="K27" s="13"/>
      <c r="L27" s="27">
        <f t="shared" si="1"/>
        <v>464750.25</v>
      </c>
      <c r="M27" s="13"/>
      <c r="N27" s="27">
        <f t="shared" si="2"/>
        <v>464750.25</v>
      </c>
    </row>
    <row r="28" spans="1:14" ht="25.5">
      <c r="A28" s="40" t="s">
        <v>113</v>
      </c>
      <c r="B28" s="5" t="s">
        <v>99</v>
      </c>
      <c r="C28" s="5" t="s">
        <v>102</v>
      </c>
      <c r="D28" s="5" t="s">
        <v>123</v>
      </c>
      <c r="E28" s="5" t="s">
        <v>125</v>
      </c>
      <c r="F28" s="5" t="s">
        <v>114</v>
      </c>
      <c r="G28" s="5"/>
      <c r="H28" s="5" t="s">
        <v>1</v>
      </c>
      <c r="I28" s="38" t="s">
        <v>1</v>
      </c>
      <c r="J28" s="39">
        <f>J29</f>
        <v>464750.25</v>
      </c>
      <c r="K28" s="13"/>
      <c r="L28" s="27">
        <f t="shared" si="1"/>
        <v>464750.25</v>
      </c>
      <c r="M28" s="13"/>
      <c r="N28" s="27">
        <f t="shared" si="2"/>
        <v>464750.25</v>
      </c>
    </row>
    <row r="29" spans="1:14" ht="63.75">
      <c r="A29" s="6" t="s">
        <v>126</v>
      </c>
      <c r="B29" s="5" t="s">
        <v>99</v>
      </c>
      <c r="C29" s="5" t="s">
        <v>102</v>
      </c>
      <c r="D29" s="5" t="s">
        <v>123</v>
      </c>
      <c r="E29" s="5" t="s">
        <v>125</v>
      </c>
      <c r="F29" s="5" t="s">
        <v>127</v>
      </c>
      <c r="G29" s="5"/>
      <c r="H29" s="5" t="s">
        <v>1</v>
      </c>
      <c r="I29" s="38" t="s">
        <v>1</v>
      </c>
      <c r="J29" s="39">
        <f>J30</f>
        <v>464750.25</v>
      </c>
      <c r="K29" s="13"/>
      <c r="L29" s="27">
        <f t="shared" si="1"/>
        <v>464750.25</v>
      </c>
      <c r="M29" s="13"/>
      <c r="N29" s="27">
        <f t="shared" si="2"/>
        <v>464750.25</v>
      </c>
    </row>
    <row r="30" spans="1:14">
      <c r="A30" s="17" t="s">
        <v>128</v>
      </c>
      <c r="B30" s="16" t="s">
        <v>99</v>
      </c>
      <c r="C30" s="16" t="s">
        <v>102</v>
      </c>
      <c r="D30" s="16" t="s">
        <v>123</v>
      </c>
      <c r="E30" s="16" t="s">
        <v>125</v>
      </c>
      <c r="F30" s="16" t="s">
        <v>127</v>
      </c>
      <c r="G30" s="16"/>
      <c r="H30" s="16">
        <v>226</v>
      </c>
      <c r="I30" s="19" t="s">
        <v>1</v>
      </c>
      <c r="J30" s="12">
        <f>J31</f>
        <v>464750.25</v>
      </c>
      <c r="K30" s="13"/>
      <c r="L30" s="13">
        <f t="shared" si="1"/>
        <v>464750.25</v>
      </c>
      <c r="M30" s="13"/>
      <c r="N30" s="13">
        <f t="shared" si="2"/>
        <v>464750.25</v>
      </c>
    </row>
    <row r="31" spans="1:14">
      <c r="A31" s="17" t="s">
        <v>128</v>
      </c>
      <c r="B31" s="16" t="s">
        <v>99</v>
      </c>
      <c r="C31" s="16" t="s">
        <v>102</v>
      </c>
      <c r="D31" s="16" t="s">
        <v>123</v>
      </c>
      <c r="E31" s="16" t="s">
        <v>125</v>
      </c>
      <c r="F31" s="16" t="s">
        <v>127</v>
      </c>
      <c r="G31" s="16"/>
      <c r="H31" s="16">
        <v>226</v>
      </c>
      <c r="I31" s="19">
        <v>1140</v>
      </c>
      <c r="J31" s="12">
        <v>464750.25</v>
      </c>
      <c r="K31" s="13"/>
      <c r="L31" s="13">
        <f>J31+K31</f>
        <v>464750.25</v>
      </c>
      <c r="M31" s="13"/>
      <c r="N31" s="13">
        <f t="shared" si="2"/>
        <v>464750.25</v>
      </c>
    </row>
    <row r="32" spans="1:14" s="60" customFormat="1">
      <c r="A32" s="50" t="s">
        <v>494</v>
      </c>
      <c r="B32" s="51"/>
      <c r="C32" s="51"/>
      <c r="D32" s="51"/>
      <c r="E32" s="51"/>
      <c r="F32" s="51"/>
      <c r="G32" s="51"/>
      <c r="H32" s="51"/>
      <c r="I32" s="52"/>
      <c r="J32" s="53"/>
      <c r="K32" s="108"/>
      <c r="L32" s="108">
        <v>254750.25</v>
      </c>
      <c r="M32" s="108"/>
      <c r="N32" s="108">
        <f>L32+M32</f>
        <v>254750.25</v>
      </c>
    </row>
    <row r="33" spans="1:14" s="60" customFormat="1">
      <c r="A33" s="50" t="s">
        <v>495</v>
      </c>
      <c r="B33" s="51"/>
      <c r="C33" s="51"/>
      <c r="D33" s="51"/>
      <c r="E33" s="51"/>
      <c r="F33" s="51"/>
      <c r="G33" s="51"/>
      <c r="H33" s="51"/>
      <c r="I33" s="52"/>
      <c r="J33" s="53"/>
      <c r="K33" s="108"/>
      <c r="L33" s="108">
        <v>100000</v>
      </c>
      <c r="M33" s="108"/>
      <c r="N33" s="108">
        <f t="shared" ref="N33:N34" si="5">L33+M33</f>
        <v>100000</v>
      </c>
    </row>
    <row r="34" spans="1:14" s="60" customFormat="1">
      <c r="A34" s="50" t="s">
        <v>496</v>
      </c>
      <c r="B34" s="51"/>
      <c r="C34" s="51"/>
      <c r="D34" s="51"/>
      <c r="E34" s="51"/>
      <c r="F34" s="51"/>
      <c r="G34" s="51"/>
      <c r="H34" s="51"/>
      <c r="I34" s="52"/>
      <c r="J34" s="53"/>
      <c r="K34" s="108"/>
      <c r="L34" s="108">
        <v>110000</v>
      </c>
      <c r="M34" s="108"/>
      <c r="N34" s="108">
        <f t="shared" si="5"/>
        <v>110000</v>
      </c>
    </row>
    <row r="35" spans="1:14" ht="25.5">
      <c r="A35" s="40" t="s">
        <v>129</v>
      </c>
      <c r="B35" s="5" t="s">
        <v>99</v>
      </c>
      <c r="C35" s="5" t="s">
        <v>102</v>
      </c>
      <c r="D35" s="5" t="s">
        <v>123</v>
      </c>
      <c r="E35" s="5" t="s">
        <v>125</v>
      </c>
      <c r="F35" s="5" t="s">
        <v>130</v>
      </c>
      <c r="G35" s="51"/>
      <c r="H35" s="51"/>
      <c r="I35" s="52"/>
      <c r="J35" s="26">
        <f>J36</f>
        <v>217558.79</v>
      </c>
      <c r="K35" s="13"/>
      <c r="L35" s="27">
        <f>L36</f>
        <v>217558.78999999998</v>
      </c>
      <c r="M35" s="27">
        <f t="shared" ref="M35:N36" si="6">M36</f>
        <v>-7982.25</v>
      </c>
      <c r="N35" s="27">
        <f t="shared" si="6"/>
        <v>209576.53999999998</v>
      </c>
    </row>
    <row r="36" spans="1:14" ht="38.25">
      <c r="A36" s="40" t="s">
        <v>131</v>
      </c>
      <c r="B36" s="5" t="s">
        <v>99</v>
      </c>
      <c r="C36" s="5" t="s">
        <v>102</v>
      </c>
      <c r="D36" s="5" t="s">
        <v>123</v>
      </c>
      <c r="E36" s="5" t="s">
        <v>125</v>
      </c>
      <c r="F36" s="5" t="s">
        <v>132</v>
      </c>
      <c r="G36" s="51"/>
      <c r="H36" s="51"/>
      <c r="I36" s="52"/>
      <c r="J36" s="26">
        <f>J37</f>
        <v>217558.79</v>
      </c>
      <c r="K36" s="13"/>
      <c r="L36" s="27">
        <f>L37</f>
        <v>217558.78999999998</v>
      </c>
      <c r="M36" s="27">
        <f t="shared" si="6"/>
        <v>-7982.25</v>
      </c>
      <c r="N36" s="27">
        <f t="shared" si="6"/>
        <v>209576.53999999998</v>
      </c>
    </row>
    <row r="37" spans="1:14" ht="38.25">
      <c r="A37" s="6" t="s">
        <v>133</v>
      </c>
      <c r="B37" s="5" t="s">
        <v>99</v>
      </c>
      <c r="C37" s="5" t="s">
        <v>102</v>
      </c>
      <c r="D37" s="5" t="s">
        <v>123</v>
      </c>
      <c r="E37" s="5" t="s">
        <v>125</v>
      </c>
      <c r="F37" s="5" t="s">
        <v>134</v>
      </c>
      <c r="G37" s="5"/>
      <c r="H37" s="5" t="s">
        <v>1</v>
      </c>
      <c r="I37" s="38" t="s">
        <v>1</v>
      </c>
      <c r="J37" s="39">
        <f>J38+J41</f>
        <v>217558.79</v>
      </c>
      <c r="K37" s="13"/>
      <c r="L37" s="27">
        <f>L38+L41</f>
        <v>217558.78999999998</v>
      </c>
      <c r="M37" s="27">
        <f t="shared" ref="M37:N37" si="7">M38+M41</f>
        <v>-7982.25</v>
      </c>
      <c r="N37" s="27">
        <f t="shared" si="7"/>
        <v>209576.53999999998</v>
      </c>
    </row>
    <row r="38" spans="1:14">
      <c r="A38" s="17" t="s">
        <v>128</v>
      </c>
      <c r="B38" s="16" t="s">
        <v>99</v>
      </c>
      <c r="C38" s="16" t="s">
        <v>102</v>
      </c>
      <c r="D38" s="16" t="s">
        <v>123</v>
      </c>
      <c r="E38" s="16" t="s">
        <v>125</v>
      </c>
      <c r="F38" s="16" t="s">
        <v>134</v>
      </c>
      <c r="G38" s="16"/>
      <c r="H38" s="16" t="s">
        <v>135</v>
      </c>
      <c r="I38" s="19" t="s">
        <v>1</v>
      </c>
      <c r="J38" s="12">
        <f>J39</f>
        <v>50000</v>
      </c>
      <c r="K38" s="13"/>
      <c r="L38" s="13">
        <f t="shared" si="1"/>
        <v>50000</v>
      </c>
      <c r="M38" s="13"/>
      <c r="N38" s="13">
        <f t="shared" si="2"/>
        <v>50000</v>
      </c>
    </row>
    <row r="39" spans="1:14">
      <c r="A39" s="17" t="s">
        <v>136</v>
      </c>
      <c r="B39" s="16">
        <v>803</v>
      </c>
      <c r="C39" s="54" t="s">
        <v>102</v>
      </c>
      <c r="D39" s="16" t="s">
        <v>123</v>
      </c>
      <c r="E39" s="16" t="s">
        <v>125</v>
      </c>
      <c r="F39" s="16">
        <v>244</v>
      </c>
      <c r="G39" s="16"/>
      <c r="H39" s="16">
        <v>226</v>
      </c>
      <c r="I39" s="19">
        <v>1140</v>
      </c>
      <c r="J39" s="12">
        <v>50000</v>
      </c>
      <c r="K39" s="13"/>
      <c r="L39" s="13">
        <f>J39+K39</f>
        <v>50000</v>
      </c>
      <c r="M39" s="13"/>
      <c r="N39" s="13">
        <f t="shared" si="2"/>
        <v>50000</v>
      </c>
    </row>
    <row r="40" spans="1:14" s="60" customFormat="1">
      <c r="A40" s="50" t="s">
        <v>497</v>
      </c>
      <c r="B40" s="51"/>
      <c r="C40" s="154"/>
      <c r="D40" s="51"/>
      <c r="E40" s="51"/>
      <c r="F40" s="51"/>
      <c r="G40" s="51"/>
      <c r="H40" s="51"/>
      <c r="I40" s="52"/>
      <c r="J40" s="53"/>
      <c r="K40" s="108"/>
      <c r="L40" s="108">
        <v>50000</v>
      </c>
      <c r="M40" s="108"/>
      <c r="N40" s="108">
        <v>50000</v>
      </c>
    </row>
    <row r="41" spans="1:14">
      <c r="A41" s="17" t="s">
        <v>137</v>
      </c>
      <c r="B41" s="16" t="s">
        <v>99</v>
      </c>
      <c r="C41" s="16" t="s">
        <v>102</v>
      </c>
      <c r="D41" s="16" t="s">
        <v>123</v>
      </c>
      <c r="E41" s="16" t="s">
        <v>125</v>
      </c>
      <c r="F41" s="16" t="s">
        <v>134</v>
      </c>
      <c r="G41" s="16"/>
      <c r="H41" s="16">
        <v>340</v>
      </c>
      <c r="I41" s="19" t="s">
        <v>1</v>
      </c>
      <c r="J41" s="12">
        <f>J42</f>
        <v>167558.79</v>
      </c>
      <c r="K41" s="13"/>
      <c r="L41" s="13">
        <f>L42</f>
        <v>167558.78999999998</v>
      </c>
      <c r="M41" s="13">
        <f t="shared" ref="M41:N41" si="8">M42</f>
        <v>-7982.25</v>
      </c>
      <c r="N41" s="13">
        <f t="shared" si="8"/>
        <v>159576.53999999998</v>
      </c>
    </row>
    <row r="42" spans="1:14" ht="25.5">
      <c r="A42" s="17" t="s">
        <v>138</v>
      </c>
      <c r="B42" s="16" t="s">
        <v>99</v>
      </c>
      <c r="C42" s="16" t="s">
        <v>102</v>
      </c>
      <c r="D42" s="16" t="s">
        <v>123</v>
      </c>
      <c r="E42" s="16" t="s">
        <v>125</v>
      </c>
      <c r="F42" s="16" t="s">
        <v>134</v>
      </c>
      <c r="G42" s="16"/>
      <c r="H42" s="16">
        <v>349</v>
      </c>
      <c r="I42" s="19" t="s">
        <v>139</v>
      </c>
      <c r="J42" s="12">
        <v>167558.79</v>
      </c>
      <c r="K42" s="13"/>
      <c r="L42" s="13">
        <f>SUM(L43:L46)</f>
        <v>167558.78999999998</v>
      </c>
      <c r="M42" s="13">
        <f t="shared" ref="M42:N42" si="9">SUM(M43:M46)</f>
        <v>-7982.25</v>
      </c>
      <c r="N42" s="13">
        <f t="shared" si="9"/>
        <v>159576.53999999998</v>
      </c>
    </row>
    <row r="43" spans="1:14" s="60" customFormat="1" ht="25.5">
      <c r="A43" s="50" t="s">
        <v>498</v>
      </c>
      <c r="B43" s="51"/>
      <c r="C43" s="51"/>
      <c r="D43" s="51"/>
      <c r="E43" s="51"/>
      <c r="F43" s="51"/>
      <c r="G43" s="51"/>
      <c r="H43" s="51"/>
      <c r="I43" s="52"/>
      <c r="J43" s="53"/>
      <c r="K43" s="108"/>
      <c r="L43" s="108">
        <v>62500</v>
      </c>
      <c r="M43" s="108"/>
      <c r="N43" s="108">
        <f>L43+M43</f>
        <v>62500</v>
      </c>
    </row>
    <row r="44" spans="1:14" s="60" customFormat="1" ht="25.5">
      <c r="A44" s="50" t="s">
        <v>499</v>
      </c>
      <c r="B44" s="51"/>
      <c r="C44" s="51"/>
      <c r="D44" s="51"/>
      <c r="E44" s="51"/>
      <c r="F44" s="51"/>
      <c r="G44" s="51"/>
      <c r="H44" s="51"/>
      <c r="I44" s="52"/>
      <c r="J44" s="53"/>
      <c r="K44" s="108"/>
      <c r="L44" s="108">
        <v>93451.54</v>
      </c>
      <c r="M44" s="108"/>
      <c r="N44" s="108">
        <f t="shared" ref="N44:N46" si="10">L44+M44</f>
        <v>93451.54</v>
      </c>
    </row>
    <row r="45" spans="1:14" s="60" customFormat="1">
      <c r="A45" s="50" t="s">
        <v>500</v>
      </c>
      <c r="B45" s="51"/>
      <c r="C45" s="51"/>
      <c r="D45" s="51"/>
      <c r="E45" s="51"/>
      <c r="F45" s="51"/>
      <c r="G45" s="51"/>
      <c r="H45" s="51"/>
      <c r="I45" s="52"/>
      <c r="J45" s="53"/>
      <c r="K45" s="108"/>
      <c r="L45" s="108">
        <v>3625</v>
      </c>
      <c r="M45" s="108"/>
      <c r="N45" s="108">
        <f t="shared" si="10"/>
        <v>3625</v>
      </c>
    </row>
    <row r="46" spans="1:14" s="60" customFormat="1">
      <c r="A46" s="50" t="s">
        <v>644</v>
      </c>
      <c r="B46" s="51"/>
      <c r="C46" s="51"/>
      <c r="D46" s="51"/>
      <c r="E46" s="51"/>
      <c r="F46" s="51"/>
      <c r="G46" s="51"/>
      <c r="H46" s="51"/>
      <c r="I46" s="52"/>
      <c r="J46" s="53"/>
      <c r="K46" s="108"/>
      <c r="L46" s="108">
        <v>7982.25</v>
      </c>
      <c r="M46" s="108">
        <v>-7982.25</v>
      </c>
      <c r="N46" s="108">
        <f t="shared" si="10"/>
        <v>0</v>
      </c>
    </row>
    <row r="47" spans="1:14" ht="25.5">
      <c r="A47" s="40" t="s">
        <v>140</v>
      </c>
      <c r="B47" s="5" t="s">
        <v>99</v>
      </c>
      <c r="C47" s="5" t="s">
        <v>102</v>
      </c>
      <c r="D47" s="5" t="s">
        <v>123</v>
      </c>
      <c r="E47" s="5" t="s">
        <v>125</v>
      </c>
      <c r="F47" s="5" t="s">
        <v>141</v>
      </c>
      <c r="G47" s="5"/>
      <c r="H47" s="5" t="s">
        <v>1</v>
      </c>
      <c r="I47" s="38" t="s">
        <v>1</v>
      </c>
      <c r="J47" s="39">
        <f>J48</f>
        <v>574725</v>
      </c>
      <c r="K47" s="13"/>
      <c r="L47" s="27">
        <f t="shared" si="1"/>
        <v>574725</v>
      </c>
      <c r="M47" s="13"/>
      <c r="N47" s="27">
        <f t="shared" si="2"/>
        <v>574725</v>
      </c>
    </row>
    <row r="48" spans="1:14">
      <c r="A48" s="6" t="s">
        <v>142</v>
      </c>
      <c r="B48" s="5" t="s">
        <v>99</v>
      </c>
      <c r="C48" s="5" t="s">
        <v>102</v>
      </c>
      <c r="D48" s="5" t="s">
        <v>123</v>
      </c>
      <c r="E48" s="5" t="s">
        <v>125</v>
      </c>
      <c r="F48" s="5" t="s">
        <v>143</v>
      </c>
      <c r="G48" s="5"/>
      <c r="H48" s="5" t="s">
        <v>1</v>
      </c>
      <c r="I48" s="38" t="s">
        <v>1</v>
      </c>
      <c r="J48" s="39">
        <f>J49</f>
        <v>574725</v>
      </c>
      <c r="K48" s="13"/>
      <c r="L48" s="27">
        <f t="shared" si="1"/>
        <v>574725</v>
      </c>
      <c r="M48" s="13"/>
      <c r="N48" s="27">
        <f t="shared" si="2"/>
        <v>574725</v>
      </c>
    </row>
    <row r="49" spans="1:14">
      <c r="A49" s="17" t="s">
        <v>144</v>
      </c>
      <c r="B49" s="16" t="s">
        <v>99</v>
      </c>
      <c r="C49" s="16" t="s">
        <v>102</v>
      </c>
      <c r="D49" s="16" t="s">
        <v>123</v>
      </c>
      <c r="E49" s="16" t="s">
        <v>125</v>
      </c>
      <c r="F49" s="16" t="s">
        <v>143</v>
      </c>
      <c r="G49" s="16"/>
      <c r="H49" s="16" t="s">
        <v>145</v>
      </c>
      <c r="I49" s="19" t="s">
        <v>1</v>
      </c>
      <c r="J49" s="12">
        <f>J50</f>
        <v>574725</v>
      </c>
      <c r="K49" s="13"/>
      <c r="L49" s="13">
        <f t="shared" si="1"/>
        <v>574725</v>
      </c>
      <c r="M49" s="13"/>
      <c r="N49" s="13">
        <f t="shared" si="2"/>
        <v>574725</v>
      </c>
    </row>
    <row r="50" spans="1:14" ht="25.5">
      <c r="A50" s="17" t="s">
        <v>146</v>
      </c>
      <c r="B50" s="16" t="s">
        <v>99</v>
      </c>
      <c r="C50" s="16" t="s">
        <v>102</v>
      </c>
      <c r="D50" s="16" t="s">
        <v>123</v>
      </c>
      <c r="E50" s="16" t="s">
        <v>125</v>
      </c>
      <c r="F50" s="16" t="s">
        <v>143</v>
      </c>
      <c r="G50" s="16"/>
      <c r="H50" s="16">
        <v>296</v>
      </c>
      <c r="I50" s="19" t="s">
        <v>147</v>
      </c>
      <c r="J50" s="12">
        <v>574725</v>
      </c>
      <c r="K50" s="13"/>
      <c r="L50" s="13">
        <f t="shared" si="1"/>
        <v>574725</v>
      </c>
      <c r="M50" s="13"/>
      <c r="N50" s="13">
        <f t="shared" si="2"/>
        <v>574725</v>
      </c>
    </row>
    <row r="51" spans="1:14" ht="63.75">
      <c r="A51" s="36" t="s">
        <v>148</v>
      </c>
      <c r="B51" s="37" t="s">
        <v>99</v>
      </c>
      <c r="C51" s="5" t="s">
        <v>102</v>
      </c>
      <c r="D51" s="5" t="s">
        <v>149</v>
      </c>
      <c r="E51" s="5" t="s">
        <v>1</v>
      </c>
      <c r="F51" s="5" t="s">
        <v>1</v>
      </c>
      <c r="G51" s="5"/>
      <c r="H51" s="5" t="s">
        <v>1</v>
      </c>
      <c r="I51" s="38" t="s">
        <v>1</v>
      </c>
      <c r="J51" s="39" t="e">
        <f>J52</f>
        <v>#REF!</v>
      </c>
      <c r="K51" s="39" t="e">
        <f t="shared" ref="K51:N53" si="11">K52</f>
        <v>#REF!</v>
      </c>
      <c r="L51" s="39">
        <f t="shared" si="11"/>
        <v>81598972.590000004</v>
      </c>
      <c r="M51" s="39">
        <f t="shared" si="11"/>
        <v>-83376</v>
      </c>
      <c r="N51" s="39">
        <f t="shared" si="11"/>
        <v>81515596.590000004</v>
      </c>
    </row>
    <row r="52" spans="1:14">
      <c r="A52" s="40" t="s">
        <v>105</v>
      </c>
      <c r="B52" s="5" t="s">
        <v>99</v>
      </c>
      <c r="C52" s="5" t="s">
        <v>102</v>
      </c>
      <c r="D52" s="5" t="s">
        <v>149</v>
      </c>
      <c r="E52" s="5" t="s">
        <v>106</v>
      </c>
      <c r="F52" s="5" t="s">
        <v>1</v>
      </c>
      <c r="G52" s="5"/>
      <c r="H52" s="5" t="s">
        <v>1</v>
      </c>
      <c r="I52" s="38" t="s">
        <v>1</v>
      </c>
      <c r="J52" s="39" t="e">
        <f>J53</f>
        <v>#REF!</v>
      </c>
      <c r="K52" s="39" t="e">
        <f t="shared" si="11"/>
        <v>#REF!</v>
      </c>
      <c r="L52" s="39">
        <f t="shared" si="11"/>
        <v>81598972.590000004</v>
      </c>
      <c r="M52" s="39">
        <f t="shared" si="11"/>
        <v>-83376</v>
      </c>
      <c r="N52" s="39">
        <f t="shared" si="11"/>
        <v>81515596.590000004</v>
      </c>
    </row>
    <row r="53" spans="1:14" ht="63.75">
      <c r="A53" s="40" t="s">
        <v>107</v>
      </c>
      <c r="B53" s="5" t="s">
        <v>99</v>
      </c>
      <c r="C53" s="5" t="s">
        <v>102</v>
      </c>
      <c r="D53" s="5" t="s">
        <v>149</v>
      </c>
      <c r="E53" s="5" t="s">
        <v>108</v>
      </c>
      <c r="F53" s="5" t="s">
        <v>1</v>
      </c>
      <c r="G53" s="5"/>
      <c r="H53" s="5" t="s">
        <v>1</v>
      </c>
      <c r="I53" s="38" t="s">
        <v>1</v>
      </c>
      <c r="J53" s="39" t="e">
        <f>J54</f>
        <v>#REF!</v>
      </c>
      <c r="K53" s="39" t="e">
        <f t="shared" si="11"/>
        <v>#REF!</v>
      </c>
      <c r="L53" s="39">
        <f t="shared" si="11"/>
        <v>81598972.590000004</v>
      </c>
      <c r="M53" s="39">
        <f t="shared" si="11"/>
        <v>-83376</v>
      </c>
      <c r="N53" s="39">
        <f t="shared" si="11"/>
        <v>81515596.590000004</v>
      </c>
    </row>
    <row r="54" spans="1:14" ht="27">
      <c r="A54" s="41" t="s">
        <v>124</v>
      </c>
      <c r="B54" s="42" t="s">
        <v>99</v>
      </c>
      <c r="C54" s="42" t="s">
        <v>102</v>
      </c>
      <c r="D54" s="42" t="s">
        <v>149</v>
      </c>
      <c r="E54" s="42" t="s">
        <v>125</v>
      </c>
      <c r="F54" s="42" t="s">
        <v>1</v>
      </c>
      <c r="G54" s="42"/>
      <c r="H54" s="42" t="s">
        <v>1</v>
      </c>
      <c r="I54" s="43" t="s">
        <v>1</v>
      </c>
      <c r="J54" s="44" t="e">
        <f>J55+J74+J118</f>
        <v>#REF!</v>
      </c>
      <c r="K54" s="44" t="e">
        <f>K55+K74+K118</f>
        <v>#REF!</v>
      </c>
      <c r="L54" s="44">
        <f>L55+L74+L118</f>
        <v>81598972.590000004</v>
      </c>
      <c r="M54" s="44">
        <f t="shared" ref="M54:N54" si="12">M55+M74+M118</f>
        <v>-83376</v>
      </c>
      <c r="N54" s="44">
        <f t="shared" si="12"/>
        <v>81515596.590000004</v>
      </c>
    </row>
    <row r="55" spans="1:14" ht="76.5">
      <c r="A55" s="40" t="s">
        <v>111</v>
      </c>
      <c r="B55" s="5" t="s">
        <v>99</v>
      </c>
      <c r="C55" s="5" t="s">
        <v>102</v>
      </c>
      <c r="D55" s="5" t="s">
        <v>149</v>
      </c>
      <c r="E55" s="5" t="s">
        <v>125</v>
      </c>
      <c r="F55" s="5" t="s">
        <v>112</v>
      </c>
      <c r="G55" s="5"/>
      <c r="H55" s="5" t="s">
        <v>1</v>
      </c>
      <c r="I55" s="38" t="s">
        <v>1</v>
      </c>
      <c r="J55" s="39" t="e">
        <f>J56</f>
        <v>#REF!</v>
      </c>
      <c r="K55" s="39" t="e">
        <f t="shared" ref="K55:L55" si="13">K56</f>
        <v>#REF!</v>
      </c>
      <c r="L55" s="39">
        <f t="shared" si="13"/>
        <v>73992443.420000002</v>
      </c>
      <c r="M55" s="13"/>
      <c r="N55" s="27">
        <f t="shared" si="2"/>
        <v>73992443.420000002</v>
      </c>
    </row>
    <row r="56" spans="1:14" ht="25.5">
      <c r="A56" s="40" t="s">
        <v>113</v>
      </c>
      <c r="B56" s="5" t="s">
        <v>99</v>
      </c>
      <c r="C56" s="5" t="s">
        <v>102</v>
      </c>
      <c r="D56" s="5" t="s">
        <v>149</v>
      </c>
      <c r="E56" s="5" t="s">
        <v>125</v>
      </c>
      <c r="F56" s="5" t="s">
        <v>114</v>
      </c>
      <c r="G56" s="5"/>
      <c r="H56" s="5" t="s">
        <v>1</v>
      </c>
      <c r="I56" s="38" t="s">
        <v>1</v>
      </c>
      <c r="J56" s="39" t="e">
        <f>J57+J60+J72</f>
        <v>#REF!</v>
      </c>
      <c r="K56" s="39" t="e">
        <f>K57+K60+K72</f>
        <v>#REF!</v>
      </c>
      <c r="L56" s="39">
        <f>L57+L60+L72</f>
        <v>73992443.420000002</v>
      </c>
      <c r="M56" s="13"/>
      <c r="N56" s="27">
        <f t="shared" si="2"/>
        <v>73992443.420000002</v>
      </c>
    </row>
    <row r="57" spans="1:14" ht="25.5">
      <c r="A57" s="6" t="s">
        <v>115</v>
      </c>
      <c r="B57" s="5" t="s">
        <v>99</v>
      </c>
      <c r="C57" s="5" t="s">
        <v>102</v>
      </c>
      <c r="D57" s="5" t="s">
        <v>149</v>
      </c>
      <c r="E57" s="5" t="s">
        <v>125</v>
      </c>
      <c r="F57" s="5" t="s">
        <v>117</v>
      </c>
      <c r="G57" s="5"/>
      <c r="H57" s="5" t="s">
        <v>1</v>
      </c>
      <c r="I57" s="38" t="s">
        <v>1</v>
      </c>
      <c r="J57" s="39">
        <f>SUM(J58:J59)</f>
        <v>54839434.270000003</v>
      </c>
      <c r="K57" s="39">
        <f t="shared" ref="K57:L57" si="14">SUM(K58:K59)</f>
        <v>200000</v>
      </c>
      <c r="L57" s="39">
        <f t="shared" si="14"/>
        <v>55039434.270000003</v>
      </c>
      <c r="M57" s="13"/>
      <c r="N57" s="27">
        <f t="shared" si="2"/>
        <v>55039434.270000003</v>
      </c>
    </row>
    <row r="58" spans="1:14">
      <c r="A58" s="17" t="s">
        <v>116</v>
      </c>
      <c r="B58" s="16" t="s">
        <v>99</v>
      </c>
      <c r="C58" s="16" t="s">
        <v>102</v>
      </c>
      <c r="D58" s="16" t="s">
        <v>149</v>
      </c>
      <c r="E58" s="16" t="s">
        <v>125</v>
      </c>
      <c r="F58" s="16" t="s">
        <v>117</v>
      </c>
      <c r="G58" s="16"/>
      <c r="H58" s="16" t="s">
        <v>118</v>
      </c>
      <c r="I58" s="19" t="s">
        <v>1</v>
      </c>
      <c r="J58" s="12">
        <v>54839434.270000003</v>
      </c>
      <c r="K58" s="13"/>
      <c r="L58" s="13">
        <f t="shared" si="1"/>
        <v>54839434.270000003</v>
      </c>
      <c r="M58" s="13"/>
      <c r="N58" s="13">
        <f t="shared" si="2"/>
        <v>54839434.270000003</v>
      </c>
    </row>
    <row r="59" spans="1:14" ht="25.5">
      <c r="A59" s="17" t="s">
        <v>160</v>
      </c>
      <c r="B59" s="16" t="s">
        <v>99</v>
      </c>
      <c r="C59" s="16" t="s">
        <v>102</v>
      </c>
      <c r="D59" s="16" t="s">
        <v>149</v>
      </c>
      <c r="E59" s="16" t="s">
        <v>125</v>
      </c>
      <c r="F59" s="16" t="s">
        <v>117</v>
      </c>
      <c r="G59" s="16"/>
      <c r="H59" s="16">
        <v>266</v>
      </c>
      <c r="I59" s="19"/>
      <c r="J59" s="12"/>
      <c r="K59" s="13">
        <v>200000</v>
      </c>
      <c r="L59" s="13">
        <f t="shared" si="1"/>
        <v>200000</v>
      </c>
      <c r="M59" s="13"/>
      <c r="N59" s="13">
        <f t="shared" si="2"/>
        <v>200000</v>
      </c>
    </row>
    <row r="60" spans="1:14" ht="38.25">
      <c r="A60" s="6" t="s">
        <v>150</v>
      </c>
      <c r="B60" s="5" t="s">
        <v>99</v>
      </c>
      <c r="C60" s="5" t="s">
        <v>102</v>
      </c>
      <c r="D60" s="5" t="s">
        <v>149</v>
      </c>
      <c r="E60" s="5" t="s">
        <v>125</v>
      </c>
      <c r="F60" s="5" t="s">
        <v>151</v>
      </c>
      <c r="G60" s="5"/>
      <c r="H60" s="5" t="s">
        <v>1</v>
      </c>
      <c r="I60" s="38" t="s">
        <v>1</v>
      </c>
      <c r="J60" s="39">
        <f>J61+J63+J66+J69</f>
        <v>2591500</v>
      </c>
      <c r="K60" s="13"/>
      <c r="L60" s="27">
        <f t="shared" si="1"/>
        <v>2591500</v>
      </c>
      <c r="M60" s="13"/>
      <c r="N60" s="27">
        <f t="shared" si="2"/>
        <v>2591500</v>
      </c>
    </row>
    <row r="61" spans="1:14" ht="25.5">
      <c r="A61" s="55" t="s">
        <v>152</v>
      </c>
      <c r="B61" s="16" t="s">
        <v>99</v>
      </c>
      <c r="C61" s="16" t="s">
        <v>102</v>
      </c>
      <c r="D61" s="16" t="s">
        <v>149</v>
      </c>
      <c r="E61" s="16" t="s">
        <v>125</v>
      </c>
      <c r="F61" s="16" t="s">
        <v>151</v>
      </c>
      <c r="G61" s="16"/>
      <c r="H61" s="16" t="s">
        <v>153</v>
      </c>
      <c r="I61" s="56"/>
      <c r="J61" s="57">
        <f>J62</f>
        <v>42000</v>
      </c>
      <c r="K61" s="13"/>
      <c r="L61" s="13">
        <f t="shared" si="1"/>
        <v>42000</v>
      </c>
      <c r="M61" s="13"/>
      <c r="N61" s="13">
        <f t="shared" si="2"/>
        <v>42000</v>
      </c>
    </row>
    <row r="62" spans="1:14">
      <c r="A62" s="55" t="s">
        <v>154</v>
      </c>
      <c r="B62" s="16" t="s">
        <v>99</v>
      </c>
      <c r="C62" s="16" t="s">
        <v>102</v>
      </c>
      <c r="D62" s="16" t="s">
        <v>149</v>
      </c>
      <c r="E62" s="16" t="s">
        <v>125</v>
      </c>
      <c r="F62" s="16" t="s">
        <v>151</v>
      </c>
      <c r="G62" s="16"/>
      <c r="H62" s="16" t="s">
        <v>153</v>
      </c>
      <c r="I62" s="56">
        <v>1104</v>
      </c>
      <c r="J62" s="57">
        <v>42000</v>
      </c>
      <c r="K62" s="13"/>
      <c r="L62" s="13">
        <f>J62+K62</f>
        <v>42000</v>
      </c>
      <c r="M62" s="13"/>
      <c r="N62" s="13">
        <f t="shared" si="2"/>
        <v>42000</v>
      </c>
    </row>
    <row r="63" spans="1:14" ht="25.5">
      <c r="A63" s="55" t="s">
        <v>155</v>
      </c>
      <c r="B63" s="16" t="s">
        <v>99</v>
      </c>
      <c r="C63" s="16" t="s">
        <v>102</v>
      </c>
      <c r="D63" s="16" t="s">
        <v>149</v>
      </c>
      <c r="E63" s="16" t="s">
        <v>125</v>
      </c>
      <c r="F63" s="16" t="s">
        <v>151</v>
      </c>
      <c r="G63" s="61"/>
      <c r="H63" s="61">
        <v>214</v>
      </c>
      <c r="I63" s="56"/>
      <c r="J63" s="57">
        <f>J64</f>
        <v>1800000</v>
      </c>
      <c r="K63" s="13"/>
      <c r="L63" s="13">
        <f>SUM(L64:L65)</f>
        <v>1800000</v>
      </c>
      <c r="M63" s="13"/>
      <c r="N63" s="13">
        <f t="shared" si="2"/>
        <v>1800000</v>
      </c>
    </row>
    <row r="64" spans="1:14" ht="25.5">
      <c r="A64" s="55" t="s">
        <v>156</v>
      </c>
      <c r="B64" s="16" t="s">
        <v>99</v>
      </c>
      <c r="C64" s="16" t="s">
        <v>102</v>
      </c>
      <c r="D64" s="16" t="s">
        <v>149</v>
      </c>
      <c r="E64" s="16" t="s">
        <v>125</v>
      </c>
      <c r="F64" s="16" t="s">
        <v>151</v>
      </c>
      <c r="G64" s="61"/>
      <c r="H64" s="61">
        <v>214</v>
      </c>
      <c r="I64" s="56">
        <v>1101</v>
      </c>
      <c r="J64" s="57">
        <v>1800000</v>
      </c>
      <c r="K64" s="13"/>
      <c r="L64" s="13">
        <v>1777065.35</v>
      </c>
      <c r="M64" s="13"/>
      <c r="N64" s="13">
        <f t="shared" si="2"/>
        <v>1777065.35</v>
      </c>
    </row>
    <row r="65" spans="1:14">
      <c r="A65" s="55" t="s">
        <v>235</v>
      </c>
      <c r="B65" s="16" t="s">
        <v>99</v>
      </c>
      <c r="C65" s="16" t="s">
        <v>102</v>
      </c>
      <c r="D65" s="16" t="s">
        <v>149</v>
      </c>
      <c r="E65" s="16" t="s">
        <v>125</v>
      </c>
      <c r="F65" s="16" t="s">
        <v>151</v>
      </c>
      <c r="G65" s="61"/>
      <c r="H65" s="61">
        <v>222</v>
      </c>
      <c r="I65" s="56">
        <v>1125</v>
      </c>
      <c r="J65" s="57"/>
      <c r="K65" s="13"/>
      <c r="L65" s="13">
        <v>22934.65</v>
      </c>
      <c r="M65" s="13"/>
      <c r="N65" s="13">
        <f t="shared" si="2"/>
        <v>22934.65</v>
      </c>
    </row>
    <row r="66" spans="1:14">
      <c r="A66" s="55" t="s">
        <v>128</v>
      </c>
      <c r="B66" s="16" t="s">
        <v>99</v>
      </c>
      <c r="C66" s="16" t="s">
        <v>102</v>
      </c>
      <c r="D66" s="16" t="s">
        <v>149</v>
      </c>
      <c r="E66" s="16" t="s">
        <v>125</v>
      </c>
      <c r="F66" s="16" t="s">
        <v>151</v>
      </c>
      <c r="G66" s="61"/>
      <c r="H66" s="61">
        <v>226</v>
      </c>
      <c r="I66" s="56"/>
      <c r="J66" s="57">
        <f>J67</f>
        <v>442000</v>
      </c>
      <c r="K66" s="13"/>
      <c r="L66" s="13">
        <f t="shared" si="1"/>
        <v>442000</v>
      </c>
      <c r="M66" s="13"/>
      <c r="N66" s="13">
        <f t="shared" si="2"/>
        <v>442000</v>
      </c>
    </row>
    <row r="67" spans="1:14">
      <c r="A67" s="55" t="s">
        <v>136</v>
      </c>
      <c r="B67" s="16" t="s">
        <v>99</v>
      </c>
      <c r="C67" s="16" t="s">
        <v>102</v>
      </c>
      <c r="D67" s="16" t="s">
        <v>149</v>
      </c>
      <c r="E67" s="16" t="s">
        <v>125</v>
      </c>
      <c r="F67" s="16" t="s">
        <v>151</v>
      </c>
      <c r="G67" s="61"/>
      <c r="H67" s="61">
        <v>226</v>
      </c>
      <c r="I67" s="56">
        <v>1140</v>
      </c>
      <c r="J67" s="57">
        <v>442000</v>
      </c>
      <c r="K67" s="13"/>
      <c r="L67" s="13">
        <f>J67+K67</f>
        <v>442000</v>
      </c>
      <c r="M67" s="13"/>
      <c r="N67" s="13">
        <f t="shared" si="2"/>
        <v>442000</v>
      </c>
    </row>
    <row r="68" spans="1:14" s="60" customFormat="1" ht="25.5">
      <c r="A68" s="155" t="s">
        <v>501</v>
      </c>
      <c r="B68" s="51"/>
      <c r="C68" s="51"/>
      <c r="D68" s="51"/>
      <c r="E68" s="51"/>
      <c r="F68" s="51"/>
      <c r="G68" s="62"/>
      <c r="H68" s="62"/>
      <c r="I68" s="58"/>
      <c r="J68" s="59"/>
      <c r="K68" s="108"/>
      <c r="L68" s="108">
        <v>442000</v>
      </c>
      <c r="M68" s="108"/>
      <c r="N68" s="108">
        <v>442000</v>
      </c>
    </row>
    <row r="69" spans="1:14" ht="25.5">
      <c r="A69" s="17" t="s">
        <v>157</v>
      </c>
      <c r="B69" s="16" t="s">
        <v>99</v>
      </c>
      <c r="C69" s="16" t="s">
        <v>102</v>
      </c>
      <c r="D69" s="16" t="s">
        <v>149</v>
      </c>
      <c r="E69" s="16" t="s">
        <v>125</v>
      </c>
      <c r="F69" s="16" t="s">
        <v>151</v>
      </c>
      <c r="G69" s="16"/>
      <c r="H69" s="16">
        <v>267</v>
      </c>
      <c r="I69" s="19"/>
      <c r="J69" s="12">
        <f>J70</f>
        <v>307500</v>
      </c>
      <c r="K69" s="13"/>
      <c r="L69" s="13">
        <f t="shared" si="1"/>
        <v>307500</v>
      </c>
      <c r="M69" s="13"/>
      <c r="N69" s="13">
        <f t="shared" si="2"/>
        <v>307500</v>
      </c>
    </row>
    <row r="70" spans="1:14">
      <c r="A70" s="17" t="s">
        <v>158</v>
      </c>
      <c r="B70" s="16" t="s">
        <v>99</v>
      </c>
      <c r="C70" s="16" t="s">
        <v>102</v>
      </c>
      <c r="D70" s="16" t="s">
        <v>149</v>
      </c>
      <c r="E70" s="16" t="s">
        <v>125</v>
      </c>
      <c r="F70" s="16" t="s">
        <v>151</v>
      </c>
      <c r="G70" s="16"/>
      <c r="H70" s="16">
        <v>267</v>
      </c>
      <c r="I70" s="19">
        <v>1142</v>
      </c>
      <c r="J70" s="12">
        <v>307500</v>
      </c>
      <c r="K70" s="13"/>
      <c r="L70" s="13">
        <f>J70+K70</f>
        <v>307500</v>
      </c>
      <c r="M70" s="13"/>
      <c r="N70" s="13">
        <f t="shared" si="2"/>
        <v>307500</v>
      </c>
    </row>
    <row r="71" spans="1:14" s="60" customFormat="1" ht="25.5">
      <c r="A71" s="50" t="s">
        <v>159</v>
      </c>
      <c r="B71" s="51"/>
      <c r="C71" s="51"/>
      <c r="D71" s="51"/>
      <c r="E71" s="51"/>
      <c r="F71" s="51"/>
      <c r="G71" s="51"/>
      <c r="H71" s="51"/>
      <c r="I71" s="52"/>
      <c r="J71" s="53">
        <v>307500</v>
      </c>
      <c r="K71" s="108"/>
      <c r="L71" s="108">
        <f t="shared" si="1"/>
        <v>307500</v>
      </c>
      <c r="M71" s="108"/>
      <c r="N71" s="108">
        <f t="shared" si="2"/>
        <v>307500</v>
      </c>
    </row>
    <row r="72" spans="1:14" ht="51">
      <c r="A72" s="45" t="s">
        <v>119</v>
      </c>
      <c r="B72" s="46">
        <v>803</v>
      </c>
      <c r="C72" s="47" t="s">
        <v>102</v>
      </c>
      <c r="D72" s="47" t="s">
        <v>149</v>
      </c>
      <c r="E72" s="63" t="s">
        <v>110</v>
      </c>
      <c r="F72" s="46">
        <v>129</v>
      </c>
      <c r="G72" s="46"/>
      <c r="H72" s="16"/>
      <c r="I72" s="19"/>
      <c r="J72" s="26" t="e">
        <f>J73+#REF!</f>
        <v>#REF!</v>
      </c>
      <c r="K72" s="26" t="e">
        <f>K73+#REF!</f>
        <v>#REF!</v>
      </c>
      <c r="L72" s="26">
        <f>L73</f>
        <v>16361509.15</v>
      </c>
      <c r="M72" s="13"/>
      <c r="N72" s="27">
        <f t="shared" si="2"/>
        <v>16361509.15</v>
      </c>
    </row>
    <row r="73" spans="1:14">
      <c r="A73" s="17" t="s">
        <v>120</v>
      </c>
      <c r="B73" s="16" t="s">
        <v>99</v>
      </c>
      <c r="C73" s="16" t="s">
        <v>102</v>
      </c>
      <c r="D73" s="16" t="s">
        <v>149</v>
      </c>
      <c r="E73" s="16" t="s">
        <v>125</v>
      </c>
      <c r="F73" s="16">
        <v>129</v>
      </c>
      <c r="G73" s="16"/>
      <c r="H73" s="16" t="s">
        <v>121</v>
      </c>
      <c r="I73" s="19" t="s">
        <v>1</v>
      </c>
      <c r="J73" s="12">
        <v>16361509.15</v>
      </c>
      <c r="K73" s="13"/>
      <c r="L73" s="13">
        <f t="shared" si="1"/>
        <v>16361509.15</v>
      </c>
      <c r="M73" s="13"/>
      <c r="N73" s="13">
        <f t="shared" si="2"/>
        <v>16361509.15</v>
      </c>
    </row>
    <row r="74" spans="1:14" ht="25.5">
      <c r="A74" s="40" t="s">
        <v>129</v>
      </c>
      <c r="B74" s="5" t="s">
        <v>99</v>
      </c>
      <c r="C74" s="5" t="s">
        <v>102</v>
      </c>
      <c r="D74" s="5" t="s">
        <v>149</v>
      </c>
      <c r="E74" s="5" t="s">
        <v>125</v>
      </c>
      <c r="F74" s="5" t="s">
        <v>130</v>
      </c>
      <c r="G74" s="5"/>
      <c r="H74" s="5" t="s">
        <v>1</v>
      </c>
      <c r="I74" s="38" t="s">
        <v>1</v>
      </c>
      <c r="J74" s="39" t="e">
        <f>J75</f>
        <v>#REF!</v>
      </c>
      <c r="K74" s="39" t="e">
        <f t="shared" ref="K74:N74" si="15">K75</f>
        <v>#REF!</v>
      </c>
      <c r="L74" s="39">
        <f t="shared" si="15"/>
        <v>7289829.1699999999</v>
      </c>
      <c r="M74" s="39">
        <f t="shared" si="15"/>
        <v>-83376</v>
      </c>
      <c r="N74" s="39">
        <f t="shared" si="15"/>
        <v>7206453.1699999999</v>
      </c>
    </row>
    <row r="75" spans="1:14" ht="38.25">
      <c r="A75" s="40" t="s">
        <v>131</v>
      </c>
      <c r="B75" s="5" t="s">
        <v>99</v>
      </c>
      <c r="C75" s="5" t="s">
        <v>102</v>
      </c>
      <c r="D75" s="5" t="s">
        <v>149</v>
      </c>
      <c r="E75" s="5" t="s">
        <v>125</v>
      </c>
      <c r="F75" s="5" t="s">
        <v>132</v>
      </c>
      <c r="G75" s="5"/>
      <c r="H75" s="5" t="s">
        <v>1</v>
      </c>
      <c r="I75" s="38" t="s">
        <v>1</v>
      </c>
      <c r="J75" s="39" t="e">
        <f>J76+J86</f>
        <v>#REF!</v>
      </c>
      <c r="K75" s="39" t="e">
        <f>K76+K86</f>
        <v>#REF!</v>
      </c>
      <c r="L75" s="39">
        <f>L76+L86</f>
        <v>7289829.1699999999</v>
      </c>
      <c r="M75" s="39">
        <f t="shared" ref="M75:N75" si="16">M76+M86</f>
        <v>-83376</v>
      </c>
      <c r="N75" s="39">
        <f t="shared" si="16"/>
        <v>7206453.1699999999</v>
      </c>
    </row>
    <row r="76" spans="1:14" ht="38.25">
      <c r="A76" s="6" t="s">
        <v>161</v>
      </c>
      <c r="B76" s="5" t="s">
        <v>99</v>
      </c>
      <c r="C76" s="5" t="s">
        <v>102</v>
      </c>
      <c r="D76" s="5" t="s">
        <v>149</v>
      </c>
      <c r="E76" s="5" t="s">
        <v>125</v>
      </c>
      <c r="F76" s="5" t="s">
        <v>162</v>
      </c>
      <c r="G76" s="5"/>
      <c r="H76" s="5" t="s">
        <v>1</v>
      </c>
      <c r="I76" s="38" t="s">
        <v>1</v>
      </c>
      <c r="J76" s="39" t="e">
        <f>J77+J78+J82+J84+#REF!+J80</f>
        <v>#REF!</v>
      </c>
      <c r="K76" s="39" t="e">
        <f>K77+K78+K82+K84+#REF!+K80</f>
        <v>#REF!</v>
      </c>
      <c r="L76" s="39">
        <f>L77+L78+L82+L84+L80</f>
        <v>2223858.9</v>
      </c>
      <c r="M76" s="39">
        <f t="shared" ref="M76:N76" si="17">M77+M78+M82+M84+M80</f>
        <v>-83376</v>
      </c>
      <c r="N76" s="39">
        <f t="shared" si="17"/>
        <v>2140482.9</v>
      </c>
    </row>
    <row r="77" spans="1:14">
      <c r="A77" s="17" t="s">
        <v>0</v>
      </c>
      <c r="B77" s="16" t="s">
        <v>99</v>
      </c>
      <c r="C77" s="16" t="s">
        <v>102</v>
      </c>
      <c r="D77" s="16" t="s">
        <v>149</v>
      </c>
      <c r="E77" s="16" t="s">
        <v>125</v>
      </c>
      <c r="F77" s="16" t="s">
        <v>162</v>
      </c>
      <c r="G77" s="16"/>
      <c r="H77" s="16" t="s">
        <v>163</v>
      </c>
      <c r="I77" s="19" t="s">
        <v>1</v>
      </c>
      <c r="J77" s="12">
        <v>627104</v>
      </c>
      <c r="K77" s="12">
        <v>74116.179999999993</v>
      </c>
      <c r="L77" s="12">
        <v>699533.18</v>
      </c>
      <c r="M77" s="13"/>
      <c r="N77" s="13">
        <f t="shared" si="2"/>
        <v>699533.18</v>
      </c>
    </row>
    <row r="78" spans="1:14">
      <c r="A78" s="17" t="s">
        <v>164</v>
      </c>
      <c r="B78" s="16" t="s">
        <v>99</v>
      </c>
      <c r="C78" s="16" t="s">
        <v>102</v>
      </c>
      <c r="D78" s="16" t="s">
        <v>149</v>
      </c>
      <c r="E78" s="16" t="s">
        <v>125</v>
      </c>
      <c r="F78" s="16">
        <v>242</v>
      </c>
      <c r="G78" s="16"/>
      <c r="H78" s="16" t="s">
        <v>165</v>
      </c>
      <c r="I78" s="19"/>
      <c r="J78" s="12">
        <f>J79</f>
        <v>127220</v>
      </c>
      <c r="K78" s="13"/>
      <c r="L78" s="13">
        <f t="shared" ref="L78:L94" si="18">J78+K78</f>
        <v>127220</v>
      </c>
      <c r="M78" s="13"/>
      <c r="N78" s="13">
        <f t="shared" si="2"/>
        <v>127220</v>
      </c>
    </row>
    <row r="79" spans="1:14" ht="25.5">
      <c r="A79" s="17" t="s">
        <v>166</v>
      </c>
      <c r="B79" s="16" t="s">
        <v>99</v>
      </c>
      <c r="C79" s="16" t="s">
        <v>102</v>
      </c>
      <c r="D79" s="16" t="s">
        <v>149</v>
      </c>
      <c r="E79" s="16" t="s">
        <v>125</v>
      </c>
      <c r="F79" s="16">
        <v>242</v>
      </c>
      <c r="G79" s="16"/>
      <c r="H79" s="16" t="s">
        <v>165</v>
      </c>
      <c r="I79" s="19">
        <v>1129</v>
      </c>
      <c r="J79" s="12">
        <v>127220</v>
      </c>
      <c r="K79" s="13"/>
      <c r="L79" s="13">
        <f>J79+K79</f>
        <v>127220</v>
      </c>
      <c r="M79" s="13"/>
      <c r="N79" s="13">
        <f t="shared" si="2"/>
        <v>127220</v>
      </c>
    </row>
    <row r="80" spans="1:14">
      <c r="A80" s="17" t="s">
        <v>128</v>
      </c>
      <c r="B80" s="16" t="s">
        <v>99</v>
      </c>
      <c r="C80" s="16" t="s">
        <v>102</v>
      </c>
      <c r="D80" s="16" t="s">
        <v>149</v>
      </c>
      <c r="E80" s="16" t="s">
        <v>125</v>
      </c>
      <c r="F80" s="16">
        <v>242</v>
      </c>
      <c r="G80" s="16"/>
      <c r="H80" s="16">
        <v>226</v>
      </c>
      <c r="I80" s="19"/>
      <c r="J80" s="12">
        <f>J81</f>
        <v>15880</v>
      </c>
      <c r="K80" s="12">
        <f t="shared" ref="K80:N80" si="19">K81</f>
        <v>788713.39</v>
      </c>
      <c r="L80" s="12">
        <f t="shared" si="19"/>
        <v>798780.39</v>
      </c>
      <c r="M80" s="12">
        <f t="shared" si="19"/>
        <v>-83376</v>
      </c>
      <c r="N80" s="12">
        <f t="shared" si="19"/>
        <v>715404.39</v>
      </c>
    </row>
    <row r="81" spans="1:14" ht="25.5">
      <c r="A81" s="17" t="s">
        <v>167</v>
      </c>
      <c r="B81" s="16" t="s">
        <v>99</v>
      </c>
      <c r="C81" s="16" t="s">
        <v>102</v>
      </c>
      <c r="D81" s="16" t="s">
        <v>149</v>
      </c>
      <c r="E81" s="16" t="s">
        <v>125</v>
      </c>
      <c r="F81" s="16">
        <v>242</v>
      </c>
      <c r="G81" s="16"/>
      <c r="H81" s="16">
        <v>226</v>
      </c>
      <c r="I81" s="19">
        <v>1136</v>
      </c>
      <c r="J81" s="12">
        <v>15880</v>
      </c>
      <c r="K81" s="12">
        <v>788713.39</v>
      </c>
      <c r="L81" s="12">
        <v>798780.39</v>
      </c>
      <c r="M81" s="13">
        <v>-83376</v>
      </c>
      <c r="N81" s="13">
        <f t="shared" si="2"/>
        <v>715404.39</v>
      </c>
    </row>
    <row r="82" spans="1:14">
      <c r="A82" s="17" t="s">
        <v>168</v>
      </c>
      <c r="B82" s="16" t="s">
        <v>99</v>
      </c>
      <c r="C82" s="16" t="s">
        <v>102</v>
      </c>
      <c r="D82" s="16" t="s">
        <v>149</v>
      </c>
      <c r="E82" s="16" t="s">
        <v>125</v>
      </c>
      <c r="F82" s="16" t="s">
        <v>162</v>
      </c>
      <c r="G82" s="16"/>
      <c r="H82" s="16" t="s">
        <v>169</v>
      </c>
      <c r="I82" s="19" t="s">
        <v>1</v>
      </c>
      <c r="J82" s="12">
        <f>J83</f>
        <v>199833.4</v>
      </c>
      <c r="K82" s="12">
        <f t="shared" ref="K82:L82" si="20">K83</f>
        <v>3140</v>
      </c>
      <c r="L82" s="12">
        <f t="shared" si="20"/>
        <v>202973.4</v>
      </c>
      <c r="M82" s="13"/>
      <c r="N82" s="13">
        <f t="shared" si="2"/>
        <v>202973.4</v>
      </c>
    </row>
    <row r="83" spans="1:14" ht="25.5">
      <c r="A83" s="17" t="s">
        <v>170</v>
      </c>
      <c r="B83" s="16" t="s">
        <v>99</v>
      </c>
      <c r="C83" s="16" t="s">
        <v>102</v>
      </c>
      <c r="D83" s="16" t="s">
        <v>149</v>
      </c>
      <c r="E83" s="16" t="s">
        <v>125</v>
      </c>
      <c r="F83" s="16" t="s">
        <v>162</v>
      </c>
      <c r="G83" s="16"/>
      <c r="H83" s="16" t="s">
        <v>169</v>
      </c>
      <c r="I83" s="19" t="s">
        <v>171</v>
      </c>
      <c r="J83" s="12">
        <v>199833.4</v>
      </c>
      <c r="K83" s="12">
        <v>3140</v>
      </c>
      <c r="L83" s="12">
        <f>J83+K83</f>
        <v>202973.4</v>
      </c>
      <c r="M83" s="13"/>
      <c r="N83" s="13">
        <f t="shared" ref="N83:N156" si="21">L83+M83</f>
        <v>202973.4</v>
      </c>
    </row>
    <row r="84" spans="1:14">
      <c r="A84" s="17" t="s">
        <v>172</v>
      </c>
      <c r="B84" s="16" t="s">
        <v>99</v>
      </c>
      <c r="C84" s="16" t="s">
        <v>102</v>
      </c>
      <c r="D84" s="16" t="s">
        <v>149</v>
      </c>
      <c r="E84" s="16" t="s">
        <v>125</v>
      </c>
      <c r="F84" s="16" t="s">
        <v>162</v>
      </c>
      <c r="G84" s="16"/>
      <c r="H84" s="16">
        <v>340</v>
      </c>
      <c r="I84" s="19" t="s">
        <v>1</v>
      </c>
      <c r="J84" s="12">
        <f>J85</f>
        <v>387851.93</v>
      </c>
      <c r="K84" s="13"/>
      <c r="L84" s="13">
        <f>L85</f>
        <v>395351.93</v>
      </c>
      <c r="M84" s="13"/>
      <c r="N84" s="13">
        <f t="shared" si="21"/>
        <v>395351.93</v>
      </c>
    </row>
    <row r="85" spans="1:14" ht="25.5">
      <c r="A85" s="17" t="s">
        <v>173</v>
      </c>
      <c r="B85" s="16" t="s">
        <v>99</v>
      </c>
      <c r="C85" s="16" t="s">
        <v>102</v>
      </c>
      <c r="D85" s="16" t="s">
        <v>149</v>
      </c>
      <c r="E85" s="16" t="s">
        <v>125</v>
      </c>
      <c r="F85" s="16" t="s">
        <v>162</v>
      </c>
      <c r="G85" s="16"/>
      <c r="H85" s="16">
        <v>346</v>
      </c>
      <c r="I85" s="19" t="s">
        <v>174</v>
      </c>
      <c r="J85" s="12">
        <v>387851.93</v>
      </c>
      <c r="K85" s="13"/>
      <c r="L85" s="13">
        <v>395351.93</v>
      </c>
      <c r="M85" s="13"/>
      <c r="N85" s="13">
        <f t="shared" si="21"/>
        <v>395351.93</v>
      </c>
    </row>
    <row r="86" spans="1:14" ht="38.25">
      <c r="A86" s="6" t="s">
        <v>133</v>
      </c>
      <c r="B86" s="5" t="s">
        <v>99</v>
      </c>
      <c r="C86" s="5" t="s">
        <v>102</v>
      </c>
      <c r="D86" s="5" t="s">
        <v>149</v>
      </c>
      <c r="E86" s="5" t="s">
        <v>125</v>
      </c>
      <c r="F86" s="5" t="s">
        <v>134</v>
      </c>
      <c r="G86" s="5"/>
      <c r="H86" s="5" t="s">
        <v>1</v>
      </c>
      <c r="I86" s="38" t="s">
        <v>1</v>
      </c>
      <c r="J86" s="39">
        <f>J87+J88+J93+J100+J113+J115</f>
        <v>4869902.4800000004</v>
      </c>
      <c r="K86" s="39">
        <f>K87+K88+K93+K100+K113+K115</f>
        <v>196067.78999999998</v>
      </c>
      <c r="L86" s="39">
        <f>L87+L88+L93+L100+L113+L115</f>
        <v>5065970.2700000005</v>
      </c>
      <c r="M86" s="13"/>
      <c r="N86" s="27">
        <f t="shared" si="21"/>
        <v>5065970.2700000005</v>
      </c>
    </row>
    <row r="87" spans="1:14">
      <c r="A87" s="17" t="s">
        <v>0</v>
      </c>
      <c r="B87" s="16" t="s">
        <v>99</v>
      </c>
      <c r="C87" s="16" t="s">
        <v>102</v>
      </c>
      <c r="D87" s="16" t="s">
        <v>149</v>
      </c>
      <c r="E87" s="16" t="s">
        <v>125</v>
      </c>
      <c r="F87" s="16" t="s">
        <v>134</v>
      </c>
      <c r="G87" s="16"/>
      <c r="H87" s="16" t="s">
        <v>163</v>
      </c>
      <c r="I87" s="19" t="s">
        <v>1</v>
      </c>
      <c r="J87" s="12">
        <v>50000</v>
      </c>
      <c r="K87" s="13"/>
      <c r="L87" s="13">
        <v>50000</v>
      </c>
      <c r="M87" s="13"/>
      <c r="N87" s="13">
        <f t="shared" si="21"/>
        <v>50000</v>
      </c>
    </row>
    <row r="88" spans="1:14">
      <c r="A88" s="17" t="s">
        <v>175</v>
      </c>
      <c r="B88" s="16" t="s">
        <v>99</v>
      </c>
      <c r="C88" s="16" t="s">
        <v>102</v>
      </c>
      <c r="D88" s="16" t="s">
        <v>149</v>
      </c>
      <c r="E88" s="16" t="s">
        <v>125</v>
      </c>
      <c r="F88" s="16" t="s">
        <v>134</v>
      </c>
      <c r="G88" s="16"/>
      <c r="H88" s="16" t="s">
        <v>176</v>
      </c>
      <c r="I88" s="19" t="s">
        <v>1</v>
      </c>
      <c r="J88" s="12">
        <f>J89+J90+J91+J92</f>
        <v>2785957.91</v>
      </c>
      <c r="K88" s="12">
        <f>K89+K90+K91+K92</f>
        <v>227338.18999999997</v>
      </c>
      <c r="L88" s="12">
        <f>L89+L90+L91+L92</f>
        <v>3013296.1</v>
      </c>
      <c r="M88" s="13"/>
      <c r="N88" s="13">
        <f t="shared" si="21"/>
        <v>3013296.1</v>
      </c>
    </row>
    <row r="89" spans="1:14">
      <c r="A89" s="17" t="s">
        <v>177</v>
      </c>
      <c r="B89" s="16" t="s">
        <v>99</v>
      </c>
      <c r="C89" s="16" t="s">
        <v>102</v>
      </c>
      <c r="D89" s="16" t="s">
        <v>149</v>
      </c>
      <c r="E89" s="16" t="s">
        <v>125</v>
      </c>
      <c r="F89" s="16" t="s">
        <v>134</v>
      </c>
      <c r="G89" s="16"/>
      <c r="H89" s="16" t="s">
        <v>176</v>
      </c>
      <c r="I89" s="19" t="s">
        <v>178</v>
      </c>
      <c r="J89" s="12">
        <v>1884074.59</v>
      </c>
      <c r="K89" s="12">
        <v>80735.759999999995</v>
      </c>
      <c r="L89" s="12">
        <f>J89+K89</f>
        <v>1964810.35</v>
      </c>
      <c r="M89" s="13"/>
      <c r="N89" s="13">
        <f t="shared" si="21"/>
        <v>1964810.35</v>
      </c>
    </row>
    <row r="90" spans="1:14">
      <c r="A90" s="17" t="s">
        <v>179</v>
      </c>
      <c r="B90" s="16" t="s">
        <v>99</v>
      </c>
      <c r="C90" s="16" t="s">
        <v>102</v>
      </c>
      <c r="D90" s="16" t="s">
        <v>149</v>
      </c>
      <c r="E90" s="16" t="s">
        <v>125</v>
      </c>
      <c r="F90" s="16" t="s">
        <v>134</v>
      </c>
      <c r="G90" s="16"/>
      <c r="H90" s="16" t="s">
        <v>176</v>
      </c>
      <c r="I90" s="19" t="s">
        <v>180</v>
      </c>
      <c r="J90" s="12">
        <v>863103.29</v>
      </c>
      <c r="K90" s="12">
        <v>143431.04999999999</v>
      </c>
      <c r="L90" s="12">
        <f>J90+K90</f>
        <v>1006534.3400000001</v>
      </c>
      <c r="M90" s="13"/>
      <c r="N90" s="13">
        <f t="shared" si="21"/>
        <v>1006534.3400000001</v>
      </c>
    </row>
    <row r="91" spans="1:14" ht="25.5">
      <c r="A91" s="17" t="s">
        <v>181</v>
      </c>
      <c r="B91" s="16" t="s">
        <v>99</v>
      </c>
      <c r="C91" s="16" t="s">
        <v>102</v>
      </c>
      <c r="D91" s="16" t="s">
        <v>149</v>
      </c>
      <c r="E91" s="16" t="s">
        <v>125</v>
      </c>
      <c r="F91" s="16" t="s">
        <v>134</v>
      </c>
      <c r="G91" s="16"/>
      <c r="H91" s="16" t="s">
        <v>176</v>
      </c>
      <c r="I91" s="19" t="s">
        <v>182</v>
      </c>
      <c r="J91" s="12">
        <v>28329.56</v>
      </c>
      <c r="K91" s="13">
        <v>2316.0500000000002</v>
      </c>
      <c r="L91" s="13">
        <f t="shared" si="18"/>
        <v>30645.61</v>
      </c>
      <c r="M91" s="13"/>
      <c r="N91" s="13">
        <f t="shared" si="21"/>
        <v>30645.61</v>
      </c>
    </row>
    <row r="92" spans="1:14" ht="25.5">
      <c r="A92" s="17" t="s">
        <v>183</v>
      </c>
      <c r="B92" s="16" t="s">
        <v>99</v>
      </c>
      <c r="C92" s="16" t="s">
        <v>102</v>
      </c>
      <c r="D92" s="16" t="s">
        <v>149</v>
      </c>
      <c r="E92" s="16" t="s">
        <v>125</v>
      </c>
      <c r="F92" s="16" t="s">
        <v>134</v>
      </c>
      <c r="G92" s="16"/>
      <c r="H92" s="16" t="s">
        <v>176</v>
      </c>
      <c r="I92" s="19" t="s">
        <v>184</v>
      </c>
      <c r="J92" s="12">
        <v>10450.469999999999</v>
      </c>
      <c r="K92" s="13">
        <v>855.33</v>
      </c>
      <c r="L92" s="13">
        <f t="shared" si="18"/>
        <v>11305.8</v>
      </c>
      <c r="M92" s="13"/>
      <c r="N92" s="13">
        <f t="shared" si="21"/>
        <v>11305.8</v>
      </c>
    </row>
    <row r="93" spans="1:14">
      <c r="A93" s="17" t="s">
        <v>164</v>
      </c>
      <c r="B93" s="16" t="s">
        <v>99</v>
      </c>
      <c r="C93" s="16" t="s">
        <v>102</v>
      </c>
      <c r="D93" s="16" t="s">
        <v>149</v>
      </c>
      <c r="E93" s="16" t="s">
        <v>125</v>
      </c>
      <c r="F93" s="16" t="s">
        <v>134</v>
      </c>
      <c r="G93" s="16"/>
      <c r="H93" s="16" t="s">
        <v>165</v>
      </c>
      <c r="I93" s="19" t="s">
        <v>1</v>
      </c>
      <c r="J93" s="12">
        <f>J94+J95</f>
        <v>19086.919999999998</v>
      </c>
      <c r="K93" s="12">
        <f t="shared" ref="K93:L93" si="22">K94+K95</f>
        <v>2132.6</v>
      </c>
      <c r="L93" s="12">
        <f t="shared" si="22"/>
        <v>35394.520000000004</v>
      </c>
      <c r="M93" s="13"/>
      <c r="N93" s="13">
        <f t="shared" si="21"/>
        <v>35394.520000000004</v>
      </c>
    </row>
    <row r="94" spans="1:14" ht="25.5">
      <c r="A94" s="17" t="s">
        <v>166</v>
      </c>
      <c r="B94" s="16" t="s">
        <v>99</v>
      </c>
      <c r="C94" s="16" t="s">
        <v>102</v>
      </c>
      <c r="D94" s="16" t="s">
        <v>149</v>
      </c>
      <c r="E94" s="16" t="s">
        <v>125</v>
      </c>
      <c r="F94" s="16" t="s">
        <v>134</v>
      </c>
      <c r="G94" s="16"/>
      <c r="H94" s="16" t="s">
        <v>165</v>
      </c>
      <c r="I94" s="19" t="s">
        <v>185</v>
      </c>
      <c r="J94" s="12">
        <v>0</v>
      </c>
      <c r="K94" s="13">
        <v>350</v>
      </c>
      <c r="L94" s="13">
        <f t="shared" si="18"/>
        <v>350</v>
      </c>
      <c r="M94" s="13"/>
      <c r="N94" s="13">
        <f t="shared" si="21"/>
        <v>350</v>
      </c>
    </row>
    <row r="95" spans="1:14">
      <c r="A95" s="17" t="s">
        <v>186</v>
      </c>
      <c r="B95" s="16" t="s">
        <v>99</v>
      </c>
      <c r="C95" s="16" t="s">
        <v>102</v>
      </c>
      <c r="D95" s="16" t="s">
        <v>149</v>
      </c>
      <c r="E95" s="16" t="s">
        <v>125</v>
      </c>
      <c r="F95" s="16" t="s">
        <v>134</v>
      </c>
      <c r="G95" s="16"/>
      <c r="H95" s="16" t="s">
        <v>165</v>
      </c>
      <c r="I95" s="19" t="s">
        <v>187</v>
      </c>
      <c r="J95" s="12">
        <v>19086.919999999998</v>
      </c>
      <c r="K95" s="13">
        <v>1782.6</v>
      </c>
      <c r="L95" s="13">
        <f>SUM(L96:L99)</f>
        <v>35044.520000000004</v>
      </c>
      <c r="M95" s="13"/>
      <c r="N95" s="13">
        <f t="shared" si="21"/>
        <v>35044.520000000004</v>
      </c>
    </row>
    <row r="96" spans="1:14" s="60" customFormat="1" ht="38.25">
      <c r="A96" s="50" t="s">
        <v>502</v>
      </c>
      <c r="B96" s="51"/>
      <c r="C96" s="51"/>
      <c r="D96" s="51"/>
      <c r="E96" s="51"/>
      <c r="F96" s="51"/>
      <c r="G96" s="51"/>
      <c r="H96" s="51"/>
      <c r="I96" s="52"/>
      <c r="J96" s="53"/>
      <c r="K96" s="108"/>
      <c r="L96" s="108">
        <v>11311.92</v>
      </c>
      <c r="M96" s="108"/>
      <c r="N96" s="108">
        <f>L96+M96</f>
        <v>11311.92</v>
      </c>
    </row>
    <row r="97" spans="1:14" s="60" customFormat="1">
      <c r="A97" s="50" t="s">
        <v>503</v>
      </c>
      <c r="B97" s="51"/>
      <c r="C97" s="51"/>
      <c r="D97" s="51"/>
      <c r="E97" s="51"/>
      <c r="F97" s="51"/>
      <c r="G97" s="51"/>
      <c r="H97" s="51"/>
      <c r="I97" s="52"/>
      <c r="J97" s="53"/>
      <c r="K97" s="108"/>
      <c r="L97" s="108">
        <v>1782.6</v>
      </c>
      <c r="M97" s="108"/>
      <c r="N97" s="108">
        <f t="shared" ref="N97:N99" si="23">L97+M97</f>
        <v>1782.6</v>
      </c>
    </row>
    <row r="98" spans="1:14" s="60" customFormat="1">
      <c r="A98" s="50" t="s">
        <v>504</v>
      </c>
      <c r="B98" s="51"/>
      <c r="C98" s="51"/>
      <c r="D98" s="51"/>
      <c r="E98" s="51"/>
      <c r="F98" s="51"/>
      <c r="G98" s="51"/>
      <c r="H98" s="51"/>
      <c r="I98" s="52"/>
      <c r="J98" s="53"/>
      <c r="K98" s="108"/>
      <c r="L98" s="108">
        <v>16000</v>
      </c>
      <c r="M98" s="108"/>
      <c r="N98" s="108">
        <f t="shared" si="23"/>
        <v>16000</v>
      </c>
    </row>
    <row r="99" spans="1:14" s="60" customFormat="1">
      <c r="A99" s="50" t="s">
        <v>725</v>
      </c>
      <c r="B99" s="51"/>
      <c r="C99" s="51"/>
      <c r="D99" s="51"/>
      <c r="E99" s="51"/>
      <c r="F99" s="51"/>
      <c r="G99" s="51"/>
      <c r="H99" s="51"/>
      <c r="I99" s="52"/>
      <c r="J99" s="53"/>
      <c r="K99" s="108"/>
      <c r="L99" s="108">
        <v>5950</v>
      </c>
      <c r="M99" s="108"/>
      <c r="N99" s="108">
        <f t="shared" si="23"/>
        <v>5950</v>
      </c>
    </row>
    <row r="100" spans="1:14">
      <c r="A100" s="17" t="s">
        <v>188</v>
      </c>
      <c r="B100" s="16" t="s">
        <v>99</v>
      </c>
      <c r="C100" s="16" t="s">
        <v>102</v>
      </c>
      <c r="D100" s="16" t="s">
        <v>149</v>
      </c>
      <c r="E100" s="16" t="s">
        <v>125</v>
      </c>
      <c r="F100" s="16" t="s">
        <v>134</v>
      </c>
      <c r="G100" s="16"/>
      <c r="H100" s="16" t="s">
        <v>135</v>
      </c>
      <c r="I100" s="19" t="s">
        <v>1</v>
      </c>
      <c r="J100" s="12">
        <f>J101+J102+J103+J104</f>
        <v>573947.14</v>
      </c>
      <c r="K100" s="12">
        <f t="shared" ref="K100:L100" si="24">K101+K102+K103+K104</f>
        <v>-33703</v>
      </c>
      <c r="L100" s="12">
        <f t="shared" si="24"/>
        <v>526069.14</v>
      </c>
      <c r="M100" s="13"/>
      <c r="N100" s="13">
        <f t="shared" si="21"/>
        <v>526069.14</v>
      </c>
    </row>
    <row r="101" spans="1:14" ht="25.5">
      <c r="A101" s="17" t="s">
        <v>189</v>
      </c>
      <c r="B101" s="16" t="s">
        <v>99</v>
      </c>
      <c r="C101" s="16" t="s">
        <v>102</v>
      </c>
      <c r="D101" s="16" t="s">
        <v>149</v>
      </c>
      <c r="E101" s="16" t="s">
        <v>125</v>
      </c>
      <c r="F101" s="16" t="s">
        <v>134</v>
      </c>
      <c r="G101" s="16"/>
      <c r="H101" s="16" t="s">
        <v>135</v>
      </c>
      <c r="I101" s="19" t="s">
        <v>190</v>
      </c>
      <c r="J101" s="12">
        <v>78395.520000000004</v>
      </c>
      <c r="K101" s="13"/>
      <c r="L101" s="13">
        <f>J101+K101</f>
        <v>78395.520000000004</v>
      </c>
      <c r="M101" s="13"/>
      <c r="N101" s="13">
        <f t="shared" si="21"/>
        <v>78395.520000000004</v>
      </c>
    </row>
    <row r="102" spans="1:14" ht="25.5">
      <c r="A102" s="17" t="s">
        <v>191</v>
      </c>
      <c r="B102" s="16" t="s">
        <v>99</v>
      </c>
      <c r="C102" s="16" t="s">
        <v>102</v>
      </c>
      <c r="D102" s="16" t="s">
        <v>149</v>
      </c>
      <c r="E102" s="16" t="s">
        <v>125</v>
      </c>
      <c r="F102" s="16" t="s">
        <v>134</v>
      </c>
      <c r="G102" s="16"/>
      <c r="H102" s="16" t="s">
        <v>135</v>
      </c>
      <c r="I102" s="19" t="s">
        <v>192</v>
      </c>
      <c r="J102" s="12">
        <v>32000</v>
      </c>
      <c r="K102" s="13"/>
      <c r="L102" s="13">
        <f>J102+K102</f>
        <v>32000</v>
      </c>
      <c r="M102" s="13"/>
      <c r="N102" s="13">
        <f t="shared" si="21"/>
        <v>32000</v>
      </c>
    </row>
    <row r="103" spans="1:14" ht="38.25">
      <c r="A103" s="17" t="s">
        <v>193</v>
      </c>
      <c r="B103" s="16" t="s">
        <v>99</v>
      </c>
      <c r="C103" s="16" t="s">
        <v>102</v>
      </c>
      <c r="D103" s="16" t="s">
        <v>149</v>
      </c>
      <c r="E103" s="16" t="s">
        <v>125</v>
      </c>
      <c r="F103" s="16" t="s">
        <v>134</v>
      </c>
      <c r="G103" s="16"/>
      <c r="H103" s="16" t="s">
        <v>135</v>
      </c>
      <c r="I103" s="19" t="s">
        <v>194</v>
      </c>
      <c r="J103" s="12"/>
      <c r="K103" s="13"/>
      <c r="L103" s="13">
        <f t="shared" ref="L103:L139" si="25">J103+K103</f>
        <v>0</v>
      </c>
      <c r="M103" s="13"/>
      <c r="N103" s="13">
        <f t="shared" si="21"/>
        <v>0</v>
      </c>
    </row>
    <row r="104" spans="1:14">
      <c r="A104" s="17" t="s">
        <v>195</v>
      </c>
      <c r="B104" s="16" t="s">
        <v>99</v>
      </c>
      <c r="C104" s="16" t="s">
        <v>102</v>
      </c>
      <c r="D104" s="16" t="s">
        <v>149</v>
      </c>
      <c r="E104" s="16" t="s">
        <v>125</v>
      </c>
      <c r="F104" s="16" t="s">
        <v>134</v>
      </c>
      <c r="G104" s="16"/>
      <c r="H104" s="16" t="s">
        <v>135</v>
      </c>
      <c r="I104" s="19" t="s">
        <v>196</v>
      </c>
      <c r="J104" s="12">
        <v>463551.62</v>
      </c>
      <c r="K104" s="13">
        <v>-33703</v>
      </c>
      <c r="L104" s="13">
        <f>SUM(L105:L112)</f>
        <v>415673.62</v>
      </c>
      <c r="M104" s="13"/>
      <c r="N104" s="13">
        <f t="shared" si="21"/>
        <v>415673.62</v>
      </c>
    </row>
    <row r="105" spans="1:14" s="60" customFormat="1">
      <c r="A105" s="50" t="s">
        <v>505</v>
      </c>
      <c r="B105" s="51"/>
      <c r="C105" s="51"/>
      <c r="D105" s="51"/>
      <c r="E105" s="51"/>
      <c r="F105" s="51"/>
      <c r="G105" s="51"/>
      <c r="H105" s="51"/>
      <c r="I105" s="52"/>
      <c r="J105" s="53"/>
      <c r="K105" s="108"/>
      <c r="L105" s="108">
        <v>149949.6</v>
      </c>
      <c r="M105" s="108"/>
      <c r="N105" s="108">
        <v>149949.6</v>
      </c>
    </row>
    <row r="106" spans="1:14" s="60" customFormat="1" ht="25.5">
      <c r="A106" s="50" t="s">
        <v>506</v>
      </c>
      <c r="B106" s="51"/>
      <c r="C106" s="51"/>
      <c r="D106" s="51"/>
      <c r="E106" s="51"/>
      <c r="F106" s="51"/>
      <c r="G106" s="51"/>
      <c r="H106" s="51"/>
      <c r="I106" s="52"/>
      <c r="J106" s="53"/>
      <c r="K106" s="108"/>
      <c r="L106" s="108">
        <v>90896</v>
      </c>
      <c r="M106" s="108"/>
      <c r="N106" s="108">
        <v>90896</v>
      </c>
    </row>
    <row r="107" spans="1:14" s="60" customFormat="1">
      <c r="A107" s="50" t="s">
        <v>507</v>
      </c>
      <c r="B107" s="51"/>
      <c r="C107" s="51"/>
      <c r="D107" s="51"/>
      <c r="E107" s="51"/>
      <c r="F107" s="51"/>
      <c r="G107" s="51"/>
      <c r="H107" s="51"/>
      <c r="I107" s="52"/>
      <c r="J107" s="53"/>
      <c r="K107" s="108"/>
      <c r="L107" s="108">
        <v>2000</v>
      </c>
      <c r="M107" s="108"/>
      <c r="N107" s="108">
        <v>2000</v>
      </c>
    </row>
    <row r="108" spans="1:14" s="60" customFormat="1">
      <c r="A108" s="50" t="s">
        <v>755</v>
      </c>
      <c r="B108" s="51"/>
      <c r="C108" s="51"/>
      <c r="D108" s="51"/>
      <c r="E108" s="51"/>
      <c r="F108" s="51"/>
      <c r="G108" s="51"/>
      <c r="H108" s="51"/>
      <c r="I108" s="52"/>
      <c r="J108" s="53"/>
      <c r="K108" s="108"/>
      <c r="L108" s="108">
        <v>11155.3</v>
      </c>
      <c r="M108" s="108"/>
      <c r="N108" s="108"/>
    </row>
    <row r="109" spans="1:14" s="60" customFormat="1">
      <c r="A109" s="50" t="s">
        <v>508</v>
      </c>
      <c r="B109" s="51"/>
      <c r="C109" s="51"/>
      <c r="D109" s="51"/>
      <c r="E109" s="51"/>
      <c r="F109" s="51"/>
      <c r="G109" s="51"/>
      <c r="H109" s="51"/>
      <c r="I109" s="52"/>
      <c r="J109" s="53"/>
      <c r="K109" s="108"/>
      <c r="L109" s="108">
        <v>35000</v>
      </c>
      <c r="M109" s="108"/>
      <c r="N109" s="108">
        <v>35000</v>
      </c>
    </row>
    <row r="110" spans="1:14" s="60" customFormat="1" ht="25.5">
      <c r="A110" s="50" t="s">
        <v>509</v>
      </c>
      <c r="B110" s="51"/>
      <c r="C110" s="51"/>
      <c r="D110" s="51"/>
      <c r="E110" s="51"/>
      <c r="F110" s="51"/>
      <c r="G110" s="51"/>
      <c r="H110" s="51"/>
      <c r="I110" s="52"/>
      <c r="J110" s="53"/>
      <c r="K110" s="108"/>
      <c r="L110" s="108">
        <v>25000</v>
      </c>
      <c r="M110" s="108"/>
      <c r="N110" s="108">
        <v>25000</v>
      </c>
    </row>
    <row r="111" spans="1:14" s="60" customFormat="1">
      <c r="A111" s="50" t="s">
        <v>510</v>
      </c>
      <c r="B111" s="51"/>
      <c r="C111" s="51"/>
      <c r="D111" s="51"/>
      <c r="E111" s="51"/>
      <c r="F111" s="51"/>
      <c r="G111" s="51"/>
      <c r="H111" s="51"/>
      <c r="I111" s="52"/>
      <c r="J111" s="53"/>
      <c r="K111" s="108"/>
      <c r="L111" s="108">
        <v>71582.720000000001</v>
      </c>
      <c r="M111" s="108"/>
      <c r="N111" s="108">
        <v>71582.720000000001</v>
      </c>
    </row>
    <row r="112" spans="1:14" s="60" customFormat="1" ht="25.5">
      <c r="A112" s="50" t="s">
        <v>511</v>
      </c>
      <c r="B112" s="51"/>
      <c r="C112" s="51"/>
      <c r="D112" s="51"/>
      <c r="E112" s="51"/>
      <c r="F112" s="51"/>
      <c r="G112" s="51"/>
      <c r="H112" s="51"/>
      <c r="I112" s="52"/>
      <c r="J112" s="53"/>
      <c r="K112" s="108"/>
      <c r="L112" s="108">
        <v>30090</v>
      </c>
      <c r="M112" s="108"/>
      <c r="N112" s="108">
        <v>30090</v>
      </c>
    </row>
    <row r="113" spans="1:14">
      <c r="A113" s="17" t="s">
        <v>197</v>
      </c>
      <c r="B113" s="16" t="s">
        <v>99</v>
      </c>
      <c r="C113" s="16" t="s">
        <v>102</v>
      </c>
      <c r="D113" s="16" t="s">
        <v>149</v>
      </c>
      <c r="E113" s="16" t="s">
        <v>125</v>
      </c>
      <c r="F113" s="16" t="s">
        <v>134</v>
      </c>
      <c r="G113" s="16"/>
      <c r="H113" s="16" t="s">
        <v>169</v>
      </c>
      <c r="I113" s="19" t="s">
        <v>1</v>
      </c>
      <c r="J113" s="12">
        <f>J114</f>
        <v>0</v>
      </c>
      <c r="K113" s="13"/>
      <c r="L113" s="13">
        <f t="shared" si="25"/>
        <v>0</v>
      </c>
      <c r="M113" s="13"/>
      <c r="N113" s="13">
        <f t="shared" si="21"/>
        <v>0</v>
      </c>
    </row>
    <row r="114" spans="1:14" ht="25.5">
      <c r="A114" s="17" t="s">
        <v>170</v>
      </c>
      <c r="B114" s="16" t="s">
        <v>99</v>
      </c>
      <c r="C114" s="16" t="s">
        <v>102</v>
      </c>
      <c r="D114" s="16" t="s">
        <v>149</v>
      </c>
      <c r="E114" s="16" t="s">
        <v>125</v>
      </c>
      <c r="F114" s="16" t="s">
        <v>134</v>
      </c>
      <c r="G114" s="16"/>
      <c r="H114" s="16" t="s">
        <v>169</v>
      </c>
      <c r="I114" s="19" t="s">
        <v>171</v>
      </c>
      <c r="J114" s="12"/>
      <c r="K114" s="13"/>
      <c r="L114" s="13">
        <f t="shared" si="25"/>
        <v>0</v>
      </c>
      <c r="M114" s="13"/>
      <c r="N114" s="13">
        <f t="shared" si="21"/>
        <v>0</v>
      </c>
    </row>
    <row r="115" spans="1:14">
      <c r="A115" s="17" t="s">
        <v>198</v>
      </c>
      <c r="B115" s="16" t="s">
        <v>99</v>
      </c>
      <c r="C115" s="16" t="s">
        <v>102</v>
      </c>
      <c r="D115" s="16" t="s">
        <v>149</v>
      </c>
      <c r="E115" s="16" t="s">
        <v>125</v>
      </c>
      <c r="F115" s="16" t="s">
        <v>134</v>
      </c>
      <c r="G115" s="16"/>
      <c r="H115" s="16" t="s">
        <v>199</v>
      </c>
      <c r="I115" s="19" t="s">
        <v>1</v>
      </c>
      <c r="J115" s="12">
        <f>J116+J117</f>
        <v>1440910.51</v>
      </c>
      <c r="K115" s="12">
        <f t="shared" ref="K115:L115" si="26">K116+K117</f>
        <v>300</v>
      </c>
      <c r="L115" s="12">
        <f t="shared" si="26"/>
        <v>1441210.51</v>
      </c>
      <c r="M115" s="13"/>
      <c r="N115" s="13">
        <f t="shared" si="21"/>
        <v>1441210.51</v>
      </c>
    </row>
    <row r="116" spans="1:14" ht="25.5">
      <c r="A116" s="17" t="s">
        <v>200</v>
      </c>
      <c r="B116" s="16" t="s">
        <v>99</v>
      </c>
      <c r="C116" s="16" t="s">
        <v>102</v>
      </c>
      <c r="D116" s="16" t="s">
        <v>149</v>
      </c>
      <c r="E116" s="16" t="s">
        <v>125</v>
      </c>
      <c r="F116" s="16" t="s">
        <v>134</v>
      </c>
      <c r="G116" s="16"/>
      <c r="H116" s="16">
        <v>343</v>
      </c>
      <c r="I116" s="19" t="s">
        <v>201</v>
      </c>
      <c r="J116" s="12">
        <v>715120.63</v>
      </c>
      <c r="K116" s="13"/>
      <c r="L116" s="13">
        <f>J116+K116</f>
        <v>715120.63</v>
      </c>
      <c r="M116" s="13"/>
      <c r="N116" s="13">
        <f t="shared" si="21"/>
        <v>715120.63</v>
      </c>
    </row>
    <row r="117" spans="1:14" ht="25.5">
      <c r="A117" s="17" t="s">
        <v>173</v>
      </c>
      <c r="B117" s="16" t="s">
        <v>99</v>
      </c>
      <c r="C117" s="16" t="s">
        <v>102</v>
      </c>
      <c r="D117" s="16" t="s">
        <v>149</v>
      </c>
      <c r="E117" s="16" t="s">
        <v>125</v>
      </c>
      <c r="F117" s="16" t="s">
        <v>134</v>
      </c>
      <c r="G117" s="16"/>
      <c r="H117" s="16">
        <v>346</v>
      </c>
      <c r="I117" s="19" t="s">
        <v>174</v>
      </c>
      <c r="J117" s="12">
        <v>725789.88</v>
      </c>
      <c r="K117" s="13">
        <v>300</v>
      </c>
      <c r="L117" s="13">
        <f>J117+K117</f>
        <v>726089.88</v>
      </c>
      <c r="M117" s="13"/>
      <c r="N117" s="13">
        <f t="shared" si="21"/>
        <v>726089.88</v>
      </c>
    </row>
    <row r="118" spans="1:14">
      <c r="A118" s="40" t="s">
        <v>202</v>
      </c>
      <c r="B118" s="5" t="s">
        <v>99</v>
      </c>
      <c r="C118" s="5" t="s">
        <v>102</v>
      </c>
      <c r="D118" s="5" t="s">
        <v>149</v>
      </c>
      <c r="E118" s="5" t="s">
        <v>125</v>
      </c>
      <c r="F118" s="5" t="s">
        <v>203</v>
      </c>
      <c r="G118" s="5"/>
      <c r="H118" s="5" t="s">
        <v>1</v>
      </c>
      <c r="I118" s="38" t="s">
        <v>1</v>
      </c>
      <c r="J118" s="39">
        <f>J119</f>
        <v>316700</v>
      </c>
      <c r="K118" s="13"/>
      <c r="L118" s="27">
        <f t="shared" si="25"/>
        <v>316700</v>
      </c>
      <c r="M118" s="13"/>
      <c r="N118" s="27">
        <f t="shared" si="21"/>
        <v>316700</v>
      </c>
    </row>
    <row r="119" spans="1:14">
      <c r="A119" s="40" t="s">
        <v>204</v>
      </c>
      <c r="B119" s="5" t="s">
        <v>99</v>
      </c>
      <c r="C119" s="5" t="s">
        <v>102</v>
      </c>
      <c r="D119" s="5" t="s">
        <v>149</v>
      </c>
      <c r="E119" s="5" t="s">
        <v>125</v>
      </c>
      <c r="F119" s="5" t="s">
        <v>205</v>
      </c>
      <c r="G119" s="5"/>
      <c r="H119" s="5" t="s">
        <v>1</v>
      </c>
      <c r="I119" s="38" t="s">
        <v>1</v>
      </c>
      <c r="J119" s="39">
        <f>J120+J123+J126</f>
        <v>316700</v>
      </c>
      <c r="K119" s="13"/>
      <c r="L119" s="27">
        <f t="shared" si="25"/>
        <v>316700</v>
      </c>
      <c r="M119" s="13"/>
      <c r="N119" s="27">
        <f t="shared" si="21"/>
        <v>316700</v>
      </c>
    </row>
    <row r="120" spans="1:14" ht="25.5">
      <c r="A120" s="6" t="s">
        <v>206</v>
      </c>
      <c r="B120" s="5" t="s">
        <v>99</v>
      </c>
      <c r="C120" s="5" t="s">
        <v>102</v>
      </c>
      <c r="D120" s="5" t="s">
        <v>149</v>
      </c>
      <c r="E120" s="5" t="s">
        <v>125</v>
      </c>
      <c r="F120" s="5" t="s">
        <v>207</v>
      </c>
      <c r="G120" s="5"/>
      <c r="H120" s="5" t="s">
        <v>1</v>
      </c>
      <c r="I120" s="38" t="s">
        <v>1</v>
      </c>
      <c r="J120" s="39">
        <f>J121</f>
        <v>42000</v>
      </c>
      <c r="K120" s="13"/>
      <c r="L120" s="27">
        <f t="shared" si="25"/>
        <v>42000</v>
      </c>
      <c r="M120" s="13"/>
      <c r="N120" s="27">
        <f t="shared" si="21"/>
        <v>42000</v>
      </c>
    </row>
    <row r="121" spans="1:14">
      <c r="A121" s="17" t="s">
        <v>144</v>
      </c>
      <c r="B121" s="16" t="s">
        <v>99</v>
      </c>
      <c r="C121" s="16" t="s">
        <v>102</v>
      </c>
      <c r="D121" s="16" t="s">
        <v>149</v>
      </c>
      <c r="E121" s="16" t="s">
        <v>125</v>
      </c>
      <c r="F121" s="16" t="s">
        <v>207</v>
      </c>
      <c r="G121" s="16"/>
      <c r="H121" s="16" t="s">
        <v>145</v>
      </c>
      <c r="I121" s="19" t="s">
        <v>1</v>
      </c>
      <c r="J121" s="12">
        <f>J122</f>
        <v>42000</v>
      </c>
      <c r="K121" s="13"/>
      <c r="L121" s="13">
        <f t="shared" si="25"/>
        <v>42000</v>
      </c>
      <c r="M121" s="13"/>
      <c r="N121" s="13">
        <f t="shared" si="21"/>
        <v>42000</v>
      </c>
    </row>
    <row r="122" spans="1:14">
      <c r="A122" s="17" t="s">
        <v>208</v>
      </c>
      <c r="B122" s="16" t="s">
        <v>99</v>
      </c>
      <c r="C122" s="16" t="s">
        <v>102</v>
      </c>
      <c r="D122" s="16" t="s">
        <v>149</v>
      </c>
      <c r="E122" s="16" t="s">
        <v>125</v>
      </c>
      <c r="F122" s="16" t="s">
        <v>207</v>
      </c>
      <c r="G122" s="16"/>
      <c r="H122" s="16">
        <v>291</v>
      </c>
      <c r="I122" s="19" t="s">
        <v>209</v>
      </c>
      <c r="J122" s="12">
        <v>42000</v>
      </c>
      <c r="K122" s="13"/>
      <c r="L122" s="13">
        <f>J122+K122</f>
        <v>42000</v>
      </c>
      <c r="M122" s="13"/>
      <c r="N122" s="13">
        <f t="shared" si="21"/>
        <v>42000</v>
      </c>
    </row>
    <row r="123" spans="1:14" ht="25.5">
      <c r="A123" s="6" t="s">
        <v>210</v>
      </c>
      <c r="B123" s="5" t="s">
        <v>99</v>
      </c>
      <c r="C123" s="5" t="s">
        <v>102</v>
      </c>
      <c r="D123" s="5" t="s">
        <v>149</v>
      </c>
      <c r="E123" s="5" t="s">
        <v>125</v>
      </c>
      <c r="F123" s="5" t="s">
        <v>211</v>
      </c>
      <c r="G123" s="5"/>
      <c r="H123" s="5" t="s">
        <v>1</v>
      </c>
      <c r="I123" s="38" t="s">
        <v>1</v>
      </c>
      <c r="J123" s="39">
        <f>J124</f>
        <v>121200</v>
      </c>
      <c r="K123" s="13"/>
      <c r="L123" s="27">
        <f t="shared" si="25"/>
        <v>121200</v>
      </c>
      <c r="M123" s="13"/>
      <c r="N123" s="27">
        <f t="shared" si="21"/>
        <v>121200</v>
      </c>
    </row>
    <row r="124" spans="1:14">
      <c r="A124" s="17" t="s">
        <v>144</v>
      </c>
      <c r="B124" s="16" t="s">
        <v>99</v>
      </c>
      <c r="C124" s="16" t="s">
        <v>102</v>
      </c>
      <c r="D124" s="16" t="s">
        <v>149</v>
      </c>
      <c r="E124" s="16" t="s">
        <v>125</v>
      </c>
      <c r="F124" s="16" t="s">
        <v>211</v>
      </c>
      <c r="G124" s="16"/>
      <c r="H124" s="16" t="s">
        <v>145</v>
      </c>
      <c r="I124" s="19" t="s">
        <v>1</v>
      </c>
      <c r="J124" s="12">
        <f>J125</f>
        <v>121200</v>
      </c>
      <c r="K124" s="13"/>
      <c r="L124" s="13">
        <f t="shared" si="25"/>
        <v>121200</v>
      </c>
      <c r="M124" s="13"/>
      <c r="N124" s="13">
        <f t="shared" si="21"/>
        <v>121200</v>
      </c>
    </row>
    <row r="125" spans="1:14">
      <c r="A125" s="17" t="s">
        <v>208</v>
      </c>
      <c r="B125" s="16" t="s">
        <v>99</v>
      </c>
      <c r="C125" s="16" t="s">
        <v>102</v>
      </c>
      <c r="D125" s="16" t="s">
        <v>149</v>
      </c>
      <c r="E125" s="16" t="s">
        <v>125</v>
      </c>
      <c r="F125" s="16" t="s">
        <v>211</v>
      </c>
      <c r="G125" s="16"/>
      <c r="H125" s="16">
        <v>291</v>
      </c>
      <c r="I125" s="19" t="s">
        <v>209</v>
      </c>
      <c r="J125" s="12">
        <v>121200</v>
      </c>
      <c r="K125" s="13"/>
      <c r="L125" s="13">
        <f>J125+K125</f>
        <v>121200</v>
      </c>
      <c r="M125" s="13"/>
      <c r="N125" s="13">
        <f t="shared" si="21"/>
        <v>121200</v>
      </c>
    </row>
    <row r="126" spans="1:14">
      <c r="A126" s="64" t="s">
        <v>212</v>
      </c>
      <c r="B126" s="63">
        <v>803</v>
      </c>
      <c r="C126" s="63" t="s">
        <v>102</v>
      </c>
      <c r="D126" s="63" t="s">
        <v>149</v>
      </c>
      <c r="E126" s="63" t="s">
        <v>125</v>
      </c>
      <c r="F126" s="63">
        <v>853</v>
      </c>
      <c r="G126" s="63"/>
      <c r="H126" s="63"/>
      <c r="I126" s="65"/>
      <c r="J126" s="26">
        <f>J127</f>
        <v>153500</v>
      </c>
      <c r="K126" s="13"/>
      <c r="L126" s="27">
        <f t="shared" si="25"/>
        <v>153500</v>
      </c>
      <c r="M126" s="13"/>
      <c r="N126" s="27">
        <f t="shared" si="21"/>
        <v>153500</v>
      </c>
    </row>
    <row r="127" spans="1:14">
      <c r="A127" s="66" t="s">
        <v>144</v>
      </c>
      <c r="B127" s="67" t="s">
        <v>99</v>
      </c>
      <c r="C127" s="67" t="s">
        <v>102</v>
      </c>
      <c r="D127" s="67" t="s">
        <v>149</v>
      </c>
      <c r="E127" s="67" t="s">
        <v>125</v>
      </c>
      <c r="F127" s="67">
        <v>853</v>
      </c>
      <c r="G127" s="67"/>
      <c r="H127" s="67" t="s">
        <v>145</v>
      </c>
      <c r="I127" s="65"/>
      <c r="J127" s="12">
        <f>J129+J130+J128</f>
        <v>153500</v>
      </c>
      <c r="K127" s="13"/>
      <c r="L127" s="13">
        <f t="shared" si="25"/>
        <v>153500</v>
      </c>
      <c r="M127" s="13"/>
      <c r="N127" s="13">
        <f t="shared" si="21"/>
        <v>153500</v>
      </c>
    </row>
    <row r="128" spans="1:14">
      <c r="A128" s="17" t="s">
        <v>208</v>
      </c>
      <c r="B128" s="67" t="s">
        <v>99</v>
      </c>
      <c r="C128" s="67" t="s">
        <v>102</v>
      </c>
      <c r="D128" s="67" t="s">
        <v>149</v>
      </c>
      <c r="E128" s="67" t="s">
        <v>125</v>
      </c>
      <c r="F128" s="67">
        <v>853</v>
      </c>
      <c r="G128" s="67"/>
      <c r="H128" s="67">
        <v>291</v>
      </c>
      <c r="I128" s="68">
        <v>1143</v>
      </c>
      <c r="J128" s="12">
        <v>2000</v>
      </c>
      <c r="K128" s="13"/>
      <c r="L128" s="13">
        <f t="shared" si="25"/>
        <v>2000</v>
      </c>
      <c r="M128" s="13"/>
      <c r="N128" s="13">
        <f t="shared" si="21"/>
        <v>2000</v>
      </c>
    </row>
    <row r="129" spans="1:14" ht="38.25">
      <c r="A129" s="66" t="s">
        <v>213</v>
      </c>
      <c r="B129" s="67" t="s">
        <v>99</v>
      </c>
      <c r="C129" s="67" t="s">
        <v>102</v>
      </c>
      <c r="D129" s="67" t="s">
        <v>149</v>
      </c>
      <c r="E129" s="67" t="s">
        <v>125</v>
      </c>
      <c r="F129" s="67">
        <v>853</v>
      </c>
      <c r="G129" s="67"/>
      <c r="H129" s="67">
        <v>292</v>
      </c>
      <c r="I129" s="68">
        <v>1144</v>
      </c>
      <c r="J129" s="12">
        <v>1500</v>
      </c>
      <c r="K129" s="13"/>
      <c r="L129" s="13">
        <f t="shared" si="25"/>
        <v>1500</v>
      </c>
      <c r="M129" s="13"/>
      <c r="N129" s="13">
        <f t="shared" si="21"/>
        <v>1500</v>
      </c>
    </row>
    <row r="130" spans="1:14" ht="25.5">
      <c r="A130" s="17" t="s">
        <v>214</v>
      </c>
      <c r="B130" s="67" t="s">
        <v>99</v>
      </c>
      <c r="C130" s="67" t="s">
        <v>102</v>
      </c>
      <c r="D130" s="67" t="s">
        <v>149</v>
      </c>
      <c r="E130" s="67" t="s">
        <v>125</v>
      </c>
      <c r="F130" s="67">
        <v>853</v>
      </c>
      <c r="G130" s="67"/>
      <c r="H130" s="67">
        <v>297</v>
      </c>
      <c r="I130" s="68">
        <v>1150</v>
      </c>
      <c r="J130" s="12">
        <v>150000</v>
      </c>
      <c r="K130" s="13"/>
      <c r="L130" s="13">
        <f t="shared" si="25"/>
        <v>150000</v>
      </c>
      <c r="M130" s="13"/>
      <c r="N130" s="13">
        <f t="shared" si="21"/>
        <v>150000</v>
      </c>
    </row>
    <row r="131" spans="1:14" s="60" customFormat="1">
      <c r="A131" s="40" t="s">
        <v>215</v>
      </c>
      <c r="B131" s="5">
        <v>803</v>
      </c>
      <c r="C131" s="5" t="s">
        <v>102</v>
      </c>
      <c r="D131" s="46">
        <v>11</v>
      </c>
      <c r="E131" s="5"/>
      <c r="F131" s="5"/>
      <c r="G131" s="5"/>
      <c r="H131" s="5"/>
      <c r="I131" s="38"/>
      <c r="J131" s="39">
        <f>J132</f>
        <v>14685903.48</v>
      </c>
      <c r="K131" s="39">
        <f t="shared" ref="K131:N131" si="27">K132</f>
        <v>12220944.25</v>
      </c>
      <c r="L131" s="39">
        <f t="shared" si="27"/>
        <v>27750975.009999998</v>
      </c>
      <c r="M131" s="39">
        <f t="shared" si="27"/>
        <v>-12600280.370000001</v>
      </c>
      <c r="N131" s="39">
        <f t="shared" si="27"/>
        <v>15150694.639999999</v>
      </c>
    </row>
    <row r="132" spans="1:14" s="60" customFormat="1">
      <c r="A132" s="40" t="s">
        <v>105</v>
      </c>
      <c r="B132" s="5" t="s">
        <v>99</v>
      </c>
      <c r="C132" s="5" t="s">
        <v>102</v>
      </c>
      <c r="D132" s="5">
        <v>11</v>
      </c>
      <c r="E132" s="5" t="s">
        <v>106</v>
      </c>
      <c r="F132" s="5"/>
      <c r="G132" s="5"/>
      <c r="H132" s="5"/>
      <c r="I132" s="38"/>
      <c r="J132" s="39">
        <f>J133+J141+J137</f>
        <v>14685903.48</v>
      </c>
      <c r="K132" s="39">
        <f>K133+K141+K137</f>
        <v>12220944.25</v>
      </c>
      <c r="L132" s="39">
        <f>L133+L141+L137</f>
        <v>27750975.009999998</v>
      </c>
      <c r="M132" s="39">
        <f t="shared" ref="M132:N132" si="28">M133+M141+M137</f>
        <v>-12600280.370000001</v>
      </c>
      <c r="N132" s="39">
        <f t="shared" si="28"/>
        <v>15150694.639999999</v>
      </c>
    </row>
    <row r="133" spans="1:14" s="60" customFormat="1">
      <c r="A133" s="41" t="s">
        <v>216</v>
      </c>
      <c r="B133" s="42" t="s">
        <v>99</v>
      </c>
      <c r="C133" s="42" t="s">
        <v>102</v>
      </c>
      <c r="D133" s="69">
        <v>11</v>
      </c>
      <c r="E133" s="42" t="s">
        <v>217</v>
      </c>
      <c r="F133" s="42" t="s">
        <v>1</v>
      </c>
      <c r="G133" s="42"/>
      <c r="H133" s="42" t="s">
        <v>1</v>
      </c>
      <c r="I133" s="43" t="s">
        <v>1</v>
      </c>
      <c r="J133" s="44">
        <f>J134</f>
        <v>350000</v>
      </c>
      <c r="K133" s="44">
        <f t="shared" ref="K133:N135" si="29">K134</f>
        <v>1938558.54</v>
      </c>
      <c r="L133" s="44">
        <f t="shared" si="29"/>
        <v>2288558.54</v>
      </c>
      <c r="M133" s="44">
        <f t="shared" si="29"/>
        <v>63396.94</v>
      </c>
      <c r="N133" s="44">
        <f t="shared" si="29"/>
        <v>2351955.48</v>
      </c>
    </row>
    <row r="134" spans="1:14" s="60" customFormat="1">
      <c r="A134" s="40" t="s">
        <v>218</v>
      </c>
      <c r="B134" s="5" t="s">
        <v>99</v>
      </c>
      <c r="C134" s="5" t="s">
        <v>102</v>
      </c>
      <c r="D134" s="46">
        <v>11</v>
      </c>
      <c r="E134" s="5" t="s">
        <v>217</v>
      </c>
      <c r="F134" s="5">
        <v>870</v>
      </c>
      <c r="G134" s="5"/>
      <c r="H134" s="5" t="s">
        <v>1</v>
      </c>
      <c r="I134" s="38" t="s">
        <v>1</v>
      </c>
      <c r="J134" s="39">
        <f>J135</f>
        <v>350000</v>
      </c>
      <c r="K134" s="39">
        <f t="shared" si="29"/>
        <v>1938558.54</v>
      </c>
      <c r="L134" s="39">
        <f t="shared" si="29"/>
        <v>2288558.54</v>
      </c>
      <c r="M134" s="39">
        <f t="shared" si="29"/>
        <v>63396.94</v>
      </c>
      <c r="N134" s="39">
        <f t="shared" si="29"/>
        <v>2351955.48</v>
      </c>
    </row>
    <row r="135" spans="1:14" s="60" customFormat="1">
      <c r="A135" s="17" t="s">
        <v>144</v>
      </c>
      <c r="B135" s="16" t="s">
        <v>99</v>
      </c>
      <c r="C135" s="16" t="s">
        <v>102</v>
      </c>
      <c r="D135" s="16">
        <v>11</v>
      </c>
      <c r="E135" s="16" t="s">
        <v>217</v>
      </c>
      <c r="F135" s="16">
        <v>870</v>
      </c>
      <c r="G135" s="16"/>
      <c r="H135" s="16">
        <v>290</v>
      </c>
      <c r="I135" s="19"/>
      <c r="J135" s="12">
        <f>J136</f>
        <v>350000</v>
      </c>
      <c r="K135" s="12">
        <f t="shared" si="29"/>
        <v>1938558.54</v>
      </c>
      <c r="L135" s="12">
        <f t="shared" si="29"/>
        <v>2288558.54</v>
      </c>
      <c r="M135" s="12">
        <f t="shared" si="29"/>
        <v>63396.94</v>
      </c>
      <c r="N135" s="12">
        <f t="shared" si="29"/>
        <v>2351955.48</v>
      </c>
    </row>
    <row r="136" spans="1:14" s="60" customFormat="1">
      <c r="A136" s="17" t="s">
        <v>219</v>
      </c>
      <c r="B136" s="16" t="s">
        <v>99</v>
      </c>
      <c r="C136" s="16" t="s">
        <v>102</v>
      </c>
      <c r="D136" s="16">
        <v>11</v>
      </c>
      <c r="E136" s="16" t="s">
        <v>217</v>
      </c>
      <c r="F136" s="16">
        <v>870</v>
      </c>
      <c r="G136" s="16"/>
      <c r="H136" s="16">
        <v>296</v>
      </c>
      <c r="I136" s="19">
        <v>1150</v>
      </c>
      <c r="J136" s="12">
        <v>350000</v>
      </c>
      <c r="K136" s="13">
        <v>1938558.54</v>
      </c>
      <c r="L136" s="13">
        <f t="shared" si="25"/>
        <v>2288558.54</v>
      </c>
      <c r="M136" s="13">
        <v>63396.94</v>
      </c>
      <c r="N136" s="13">
        <f t="shared" si="21"/>
        <v>2351955.48</v>
      </c>
    </row>
    <row r="137" spans="1:14" s="60" customFormat="1" ht="40.5">
      <c r="A137" s="70" t="s">
        <v>220</v>
      </c>
      <c r="B137" s="71">
        <v>803</v>
      </c>
      <c r="C137" s="42" t="s">
        <v>102</v>
      </c>
      <c r="D137" s="72">
        <v>11</v>
      </c>
      <c r="E137" s="69" t="s">
        <v>221</v>
      </c>
      <c r="F137" s="69"/>
      <c r="G137" s="51"/>
      <c r="H137" s="51"/>
      <c r="I137" s="52"/>
      <c r="J137" s="26">
        <f>J138</f>
        <v>200000</v>
      </c>
      <c r="K137" s="108"/>
      <c r="L137" s="27">
        <f t="shared" si="25"/>
        <v>200000</v>
      </c>
      <c r="M137" s="108"/>
      <c r="N137" s="27">
        <f t="shared" si="21"/>
        <v>200000</v>
      </c>
    </row>
    <row r="138" spans="1:14" s="60" customFormat="1">
      <c r="A138" s="45" t="s">
        <v>218</v>
      </c>
      <c r="B138" s="37">
        <v>803</v>
      </c>
      <c r="C138" s="5" t="s">
        <v>102</v>
      </c>
      <c r="D138" s="73">
        <v>11</v>
      </c>
      <c r="E138" s="46" t="s">
        <v>221</v>
      </c>
      <c r="F138" s="46">
        <v>870</v>
      </c>
      <c r="G138" s="51"/>
      <c r="H138" s="51"/>
      <c r="I138" s="52"/>
      <c r="J138" s="26">
        <f>J139</f>
        <v>200000</v>
      </c>
      <c r="K138" s="108"/>
      <c r="L138" s="27">
        <f t="shared" si="25"/>
        <v>200000</v>
      </c>
      <c r="M138" s="108"/>
      <c r="N138" s="27">
        <f t="shared" si="21"/>
        <v>200000</v>
      </c>
    </row>
    <row r="139" spans="1:14" s="60" customFormat="1">
      <c r="A139" s="17" t="s">
        <v>144</v>
      </c>
      <c r="B139" s="74">
        <v>803</v>
      </c>
      <c r="C139" s="61" t="s">
        <v>102</v>
      </c>
      <c r="D139" s="75">
        <v>11</v>
      </c>
      <c r="E139" s="16" t="s">
        <v>221</v>
      </c>
      <c r="F139" s="16">
        <v>870</v>
      </c>
      <c r="G139" s="51"/>
      <c r="H139" s="51"/>
      <c r="I139" s="52"/>
      <c r="J139" s="12">
        <f>J140</f>
        <v>200000</v>
      </c>
      <c r="K139" s="108"/>
      <c r="L139" s="13">
        <f t="shared" si="25"/>
        <v>200000</v>
      </c>
      <c r="M139" s="108"/>
      <c r="N139" s="13">
        <f t="shared" si="21"/>
        <v>200000</v>
      </c>
    </row>
    <row r="140" spans="1:14" s="60" customFormat="1">
      <c r="A140" s="17" t="s">
        <v>222</v>
      </c>
      <c r="B140" s="74">
        <v>803</v>
      </c>
      <c r="C140" s="61" t="s">
        <v>102</v>
      </c>
      <c r="D140" s="75">
        <v>11</v>
      </c>
      <c r="E140" s="16" t="s">
        <v>221</v>
      </c>
      <c r="F140" s="16">
        <v>870</v>
      </c>
      <c r="G140" s="51"/>
      <c r="H140" s="51">
        <v>296</v>
      </c>
      <c r="I140" s="19">
        <v>1150</v>
      </c>
      <c r="J140" s="12">
        <v>200000</v>
      </c>
      <c r="K140" s="108"/>
      <c r="L140" s="13">
        <f>J140+K140</f>
        <v>200000</v>
      </c>
      <c r="M140" s="108"/>
      <c r="N140" s="13">
        <f t="shared" si="21"/>
        <v>200000</v>
      </c>
    </row>
    <row r="141" spans="1:14" s="60" customFormat="1">
      <c r="A141" s="70" t="s">
        <v>223</v>
      </c>
      <c r="B141" s="42" t="s">
        <v>99</v>
      </c>
      <c r="C141" s="42" t="s">
        <v>102</v>
      </c>
      <c r="D141" s="69">
        <v>11</v>
      </c>
      <c r="E141" s="42" t="s">
        <v>224</v>
      </c>
      <c r="F141" s="69"/>
      <c r="G141" s="69"/>
      <c r="H141" s="69"/>
      <c r="I141" s="76"/>
      <c r="J141" s="77">
        <f>J142</f>
        <v>14135903.48</v>
      </c>
      <c r="K141" s="77">
        <f t="shared" ref="K141:N143" si="30">K142</f>
        <v>10282385.710000001</v>
      </c>
      <c r="L141" s="77">
        <f t="shared" si="30"/>
        <v>25262416.469999999</v>
      </c>
      <c r="M141" s="77">
        <f t="shared" si="30"/>
        <v>-12663677.310000001</v>
      </c>
      <c r="N141" s="77">
        <f t="shared" si="30"/>
        <v>12598739.159999998</v>
      </c>
    </row>
    <row r="142" spans="1:14" s="60" customFormat="1">
      <c r="A142" s="45" t="s">
        <v>218</v>
      </c>
      <c r="B142" s="5" t="s">
        <v>99</v>
      </c>
      <c r="C142" s="5" t="s">
        <v>102</v>
      </c>
      <c r="D142" s="46">
        <v>11</v>
      </c>
      <c r="E142" s="5" t="s">
        <v>224</v>
      </c>
      <c r="F142" s="46">
        <v>870</v>
      </c>
      <c r="G142" s="46"/>
      <c r="H142" s="46"/>
      <c r="I142" s="48"/>
      <c r="J142" s="26">
        <f>J143</f>
        <v>14135903.48</v>
      </c>
      <c r="K142" s="26">
        <f t="shared" si="30"/>
        <v>10282385.710000001</v>
      </c>
      <c r="L142" s="26">
        <f t="shared" si="30"/>
        <v>25262416.469999999</v>
      </c>
      <c r="M142" s="26">
        <f t="shared" si="30"/>
        <v>-12663677.310000001</v>
      </c>
      <c r="N142" s="26">
        <f t="shared" si="30"/>
        <v>12598739.159999998</v>
      </c>
    </row>
    <row r="143" spans="1:14" s="60" customFormat="1">
      <c r="A143" s="17" t="s">
        <v>144</v>
      </c>
      <c r="B143" s="16" t="s">
        <v>99</v>
      </c>
      <c r="C143" s="16" t="s">
        <v>102</v>
      </c>
      <c r="D143" s="16">
        <v>11</v>
      </c>
      <c r="E143" s="16" t="s">
        <v>224</v>
      </c>
      <c r="F143" s="16">
        <v>870</v>
      </c>
      <c r="G143" s="16"/>
      <c r="H143" s="16">
        <v>290</v>
      </c>
      <c r="I143" s="19"/>
      <c r="J143" s="12">
        <f>J144</f>
        <v>14135903.48</v>
      </c>
      <c r="K143" s="12">
        <f t="shared" si="30"/>
        <v>10282385.710000001</v>
      </c>
      <c r="L143" s="12">
        <f>L144</f>
        <v>25262416.469999999</v>
      </c>
      <c r="M143" s="12">
        <f t="shared" si="30"/>
        <v>-12663677.310000001</v>
      </c>
      <c r="N143" s="12">
        <f t="shared" si="30"/>
        <v>12598739.159999998</v>
      </c>
    </row>
    <row r="144" spans="1:14" s="60" customFormat="1">
      <c r="A144" s="17" t="s">
        <v>219</v>
      </c>
      <c r="B144" s="16" t="s">
        <v>99</v>
      </c>
      <c r="C144" s="16" t="s">
        <v>102</v>
      </c>
      <c r="D144" s="16">
        <v>11</v>
      </c>
      <c r="E144" s="16" t="s">
        <v>224</v>
      </c>
      <c r="F144" s="16">
        <v>870</v>
      </c>
      <c r="G144" s="16"/>
      <c r="H144" s="16">
        <v>296</v>
      </c>
      <c r="I144" s="19">
        <v>1150</v>
      </c>
      <c r="J144" s="12">
        <v>14135903.48</v>
      </c>
      <c r="K144" s="13">
        <v>10282385.710000001</v>
      </c>
      <c r="L144" s="13">
        <v>25262416.469999999</v>
      </c>
      <c r="M144" s="13">
        <v>-12663677.310000001</v>
      </c>
      <c r="N144" s="13">
        <f t="shared" si="21"/>
        <v>12598739.159999998</v>
      </c>
    </row>
    <row r="145" spans="1:14">
      <c r="A145" s="36" t="s">
        <v>225</v>
      </c>
      <c r="B145" s="37" t="s">
        <v>99</v>
      </c>
      <c r="C145" s="5" t="s">
        <v>102</v>
      </c>
      <c r="D145" s="5" t="s">
        <v>226</v>
      </c>
      <c r="E145" s="5" t="s">
        <v>1</v>
      </c>
      <c r="F145" s="5" t="s">
        <v>1</v>
      </c>
      <c r="G145" s="5"/>
      <c r="H145" s="5" t="s">
        <v>1</v>
      </c>
      <c r="I145" s="38" t="s">
        <v>1</v>
      </c>
      <c r="J145" s="39">
        <f>J146</f>
        <v>17670594.350000001</v>
      </c>
      <c r="K145" s="39">
        <f t="shared" ref="K145:N146" si="31">K146</f>
        <v>1172465.8999999999</v>
      </c>
      <c r="L145" s="39">
        <f t="shared" si="31"/>
        <v>18866343.770000003</v>
      </c>
      <c r="M145" s="39">
        <f t="shared" si="31"/>
        <v>-1050056.45</v>
      </c>
      <c r="N145" s="39">
        <f t="shared" si="31"/>
        <v>17816287.32</v>
      </c>
    </row>
    <row r="146" spans="1:14">
      <c r="A146" s="40" t="s">
        <v>105</v>
      </c>
      <c r="B146" s="5" t="s">
        <v>99</v>
      </c>
      <c r="C146" s="5" t="s">
        <v>102</v>
      </c>
      <c r="D146" s="5" t="s">
        <v>226</v>
      </c>
      <c r="E146" s="5" t="s">
        <v>106</v>
      </c>
      <c r="F146" s="5" t="s">
        <v>1</v>
      </c>
      <c r="G146" s="5"/>
      <c r="H146" s="5" t="s">
        <v>1</v>
      </c>
      <c r="I146" s="38" t="s">
        <v>1</v>
      </c>
      <c r="J146" s="39">
        <f>J147</f>
        <v>17670594.350000001</v>
      </c>
      <c r="K146" s="39">
        <f t="shared" si="31"/>
        <v>1172465.8999999999</v>
      </c>
      <c r="L146" s="39">
        <f t="shared" si="31"/>
        <v>18866343.770000003</v>
      </c>
      <c r="M146" s="39">
        <f t="shared" si="31"/>
        <v>-1050056.45</v>
      </c>
      <c r="N146" s="39">
        <f t="shared" si="31"/>
        <v>17816287.32</v>
      </c>
    </row>
    <row r="147" spans="1:14">
      <c r="A147" s="40" t="s">
        <v>227</v>
      </c>
      <c r="B147" s="5" t="s">
        <v>99</v>
      </c>
      <c r="C147" s="5" t="s">
        <v>102</v>
      </c>
      <c r="D147" s="5" t="s">
        <v>226</v>
      </c>
      <c r="E147" s="5" t="s">
        <v>228</v>
      </c>
      <c r="F147" s="5" t="s">
        <v>1</v>
      </c>
      <c r="G147" s="5"/>
      <c r="H147" s="5" t="s">
        <v>1</v>
      </c>
      <c r="I147" s="38" t="s">
        <v>1</v>
      </c>
      <c r="J147" s="39">
        <f>J148+J221</f>
        <v>17670594.350000001</v>
      </c>
      <c r="K147" s="39">
        <f>K148+K221</f>
        <v>1172465.8999999999</v>
      </c>
      <c r="L147" s="39">
        <f>L148+L221</f>
        <v>18866343.770000003</v>
      </c>
      <c r="M147" s="39">
        <f t="shared" ref="M147:N147" si="32">M148+M221</f>
        <v>-1050056.45</v>
      </c>
      <c r="N147" s="39">
        <f t="shared" si="32"/>
        <v>17816287.32</v>
      </c>
    </row>
    <row r="148" spans="1:14" ht="27">
      <c r="A148" s="41" t="s">
        <v>229</v>
      </c>
      <c r="B148" s="42" t="s">
        <v>99</v>
      </c>
      <c r="C148" s="42" t="s">
        <v>102</v>
      </c>
      <c r="D148" s="42" t="s">
        <v>226</v>
      </c>
      <c r="E148" s="42" t="s">
        <v>230</v>
      </c>
      <c r="F148" s="42" t="s">
        <v>1</v>
      </c>
      <c r="G148" s="42"/>
      <c r="H148" s="42" t="s">
        <v>1</v>
      </c>
      <c r="I148" s="43" t="s">
        <v>1</v>
      </c>
      <c r="J148" s="44">
        <f>J149+J211+J215</f>
        <v>17520604.350000001</v>
      </c>
      <c r="K148" s="44">
        <f>K149+K211+K215</f>
        <v>1172465.8999999999</v>
      </c>
      <c r="L148" s="44">
        <f>L149+L211+L215</f>
        <v>18716353.770000003</v>
      </c>
      <c r="M148" s="44">
        <f t="shared" ref="M148:N148" si="33">M149+M211+M215</f>
        <v>-1050056.45</v>
      </c>
      <c r="N148" s="44">
        <f t="shared" si="33"/>
        <v>17666297.32</v>
      </c>
    </row>
    <row r="149" spans="1:14" ht="25.5">
      <c r="A149" s="40" t="s">
        <v>129</v>
      </c>
      <c r="B149" s="5" t="s">
        <v>99</v>
      </c>
      <c r="C149" s="5" t="s">
        <v>102</v>
      </c>
      <c r="D149" s="5" t="s">
        <v>226</v>
      </c>
      <c r="E149" s="5" t="s">
        <v>230</v>
      </c>
      <c r="F149" s="5" t="s">
        <v>130</v>
      </c>
      <c r="G149" s="5"/>
      <c r="H149" s="5" t="s">
        <v>1</v>
      </c>
      <c r="I149" s="38" t="s">
        <v>1</v>
      </c>
      <c r="J149" s="39">
        <f>J150</f>
        <v>16372055.350000001</v>
      </c>
      <c r="K149" s="39">
        <f t="shared" ref="K149:N149" si="34">K150</f>
        <v>1098751.8999999999</v>
      </c>
      <c r="L149" s="39">
        <f t="shared" si="34"/>
        <v>17494090.770000003</v>
      </c>
      <c r="M149" s="39">
        <f t="shared" si="34"/>
        <v>-1050056.45</v>
      </c>
      <c r="N149" s="39">
        <f t="shared" si="34"/>
        <v>16444034.320000002</v>
      </c>
    </row>
    <row r="150" spans="1:14" ht="38.25">
      <c r="A150" s="40" t="s">
        <v>131</v>
      </c>
      <c r="B150" s="5" t="s">
        <v>99</v>
      </c>
      <c r="C150" s="5" t="s">
        <v>102</v>
      </c>
      <c r="D150" s="5" t="s">
        <v>226</v>
      </c>
      <c r="E150" s="5" t="s">
        <v>230</v>
      </c>
      <c r="F150" s="5" t="s">
        <v>132</v>
      </c>
      <c r="G150" s="5"/>
      <c r="H150" s="5" t="s">
        <v>1</v>
      </c>
      <c r="I150" s="38" t="s">
        <v>1</v>
      </c>
      <c r="J150" s="39">
        <f>J151+J157</f>
        <v>16372055.350000001</v>
      </c>
      <c r="K150" s="39">
        <f>K151+K157</f>
        <v>1098751.8999999999</v>
      </c>
      <c r="L150" s="39">
        <f>L151+L157</f>
        <v>17494090.770000003</v>
      </c>
      <c r="M150" s="39">
        <f t="shared" ref="M150:N150" si="35">M151+M157</f>
        <v>-1050056.45</v>
      </c>
      <c r="N150" s="39">
        <f t="shared" si="35"/>
        <v>16444034.320000002</v>
      </c>
    </row>
    <row r="151" spans="1:14" ht="38.25">
      <c r="A151" s="6" t="s">
        <v>161</v>
      </c>
      <c r="B151" s="5" t="s">
        <v>99</v>
      </c>
      <c r="C151" s="5" t="s">
        <v>102</v>
      </c>
      <c r="D151" s="5" t="s">
        <v>226</v>
      </c>
      <c r="E151" s="5" t="s">
        <v>230</v>
      </c>
      <c r="F151" s="5" t="s">
        <v>162</v>
      </c>
      <c r="G151" s="5"/>
      <c r="H151" s="5" t="s">
        <v>1</v>
      </c>
      <c r="I151" s="38" t="s">
        <v>1</v>
      </c>
      <c r="J151" s="39">
        <f>J152</f>
        <v>131000</v>
      </c>
      <c r="K151" s="13"/>
      <c r="L151" s="27">
        <f t="shared" ref="L151:L214" si="36">J151+K151</f>
        <v>131000</v>
      </c>
      <c r="M151" s="13"/>
      <c r="N151" s="27">
        <f t="shared" si="21"/>
        <v>131000</v>
      </c>
    </row>
    <row r="152" spans="1:14">
      <c r="A152" s="17" t="s">
        <v>0</v>
      </c>
      <c r="B152" s="16" t="s">
        <v>99</v>
      </c>
      <c r="C152" s="16" t="s">
        <v>102</v>
      </c>
      <c r="D152" s="16" t="s">
        <v>226</v>
      </c>
      <c r="E152" s="16" t="s">
        <v>230</v>
      </c>
      <c r="F152" s="16" t="s">
        <v>162</v>
      </c>
      <c r="G152" s="16"/>
      <c r="H152" s="16" t="s">
        <v>163</v>
      </c>
      <c r="I152" s="19" t="s">
        <v>1</v>
      </c>
      <c r="J152" s="12">
        <v>131000</v>
      </c>
      <c r="K152" s="13"/>
      <c r="L152" s="13">
        <f t="shared" si="36"/>
        <v>131000</v>
      </c>
      <c r="M152" s="13"/>
      <c r="N152" s="13">
        <f t="shared" si="21"/>
        <v>131000</v>
      </c>
    </row>
    <row r="153" spans="1:14" ht="38.25" hidden="1">
      <c r="A153" s="6" t="s">
        <v>231</v>
      </c>
      <c r="B153" s="5" t="s">
        <v>99</v>
      </c>
      <c r="C153" s="5" t="s">
        <v>102</v>
      </c>
      <c r="D153" s="5" t="s">
        <v>226</v>
      </c>
      <c r="E153" s="5" t="s">
        <v>230</v>
      </c>
      <c r="F153" s="5" t="s">
        <v>232</v>
      </c>
      <c r="G153" s="5"/>
      <c r="H153" s="5" t="s">
        <v>1</v>
      </c>
      <c r="I153" s="19"/>
      <c r="J153" s="26">
        <f>J154</f>
        <v>0</v>
      </c>
      <c r="K153" s="13"/>
      <c r="L153" s="13">
        <f t="shared" si="36"/>
        <v>0</v>
      </c>
      <c r="M153" s="13"/>
      <c r="N153" s="13">
        <f t="shared" si="21"/>
        <v>0</v>
      </c>
    </row>
    <row r="154" spans="1:14" hidden="1">
      <c r="A154" s="17" t="s">
        <v>233</v>
      </c>
      <c r="B154" s="16" t="s">
        <v>99</v>
      </c>
      <c r="C154" s="16" t="s">
        <v>102</v>
      </c>
      <c r="D154" s="16" t="s">
        <v>226</v>
      </c>
      <c r="E154" s="16" t="s">
        <v>230</v>
      </c>
      <c r="F154" s="16" t="s">
        <v>232</v>
      </c>
      <c r="G154" s="16"/>
      <c r="H154" s="16" t="s">
        <v>165</v>
      </c>
      <c r="I154" s="19"/>
      <c r="J154" s="12">
        <f>J155</f>
        <v>0</v>
      </c>
      <c r="K154" s="13"/>
      <c r="L154" s="13">
        <f t="shared" si="36"/>
        <v>0</v>
      </c>
      <c r="M154" s="13"/>
      <c r="N154" s="13">
        <f t="shared" si="21"/>
        <v>0</v>
      </c>
    </row>
    <row r="155" spans="1:14" ht="25.5" hidden="1">
      <c r="A155" s="17" t="s">
        <v>234</v>
      </c>
      <c r="B155" s="16" t="s">
        <v>99</v>
      </c>
      <c r="C155" s="16" t="s">
        <v>102</v>
      </c>
      <c r="D155" s="16" t="s">
        <v>226</v>
      </c>
      <c r="E155" s="16" t="s">
        <v>230</v>
      </c>
      <c r="F155" s="16">
        <v>243</v>
      </c>
      <c r="G155" s="16"/>
      <c r="H155" s="16" t="s">
        <v>165</v>
      </c>
      <c r="I155" s="19">
        <v>1105</v>
      </c>
      <c r="J155" s="12"/>
      <c r="K155" s="13"/>
      <c r="L155" s="13">
        <f t="shared" si="36"/>
        <v>0</v>
      </c>
      <c r="M155" s="13"/>
      <c r="N155" s="13">
        <f t="shared" si="21"/>
        <v>0</v>
      </c>
    </row>
    <row r="156" spans="1:14" hidden="1">
      <c r="A156" s="17"/>
      <c r="B156" s="16"/>
      <c r="C156" s="16"/>
      <c r="D156" s="16"/>
      <c r="E156" s="16"/>
      <c r="F156" s="16"/>
      <c r="G156" s="16"/>
      <c r="H156" s="16"/>
      <c r="I156" s="19"/>
      <c r="J156" s="12"/>
      <c r="K156" s="13"/>
      <c r="L156" s="13">
        <f t="shared" si="36"/>
        <v>0</v>
      </c>
      <c r="M156" s="13"/>
      <c r="N156" s="13">
        <f t="shared" si="21"/>
        <v>0</v>
      </c>
    </row>
    <row r="157" spans="1:14" ht="38.25">
      <c r="A157" s="6" t="s">
        <v>133</v>
      </c>
      <c r="B157" s="5" t="s">
        <v>99</v>
      </c>
      <c r="C157" s="5" t="s">
        <v>102</v>
      </c>
      <c r="D157" s="5" t="s">
        <v>226</v>
      </c>
      <c r="E157" s="5" t="s">
        <v>230</v>
      </c>
      <c r="F157" s="5" t="s">
        <v>134</v>
      </c>
      <c r="G157" s="5"/>
      <c r="H157" s="5" t="s">
        <v>1</v>
      </c>
      <c r="I157" s="38" t="s">
        <v>1</v>
      </c>
      <c r="J157" s="39">
        <f>J161+J166+J184+J200+J202+J158</f>
        <v>16241055.350000001</v>
      </c>
      <c r="K157" s="39">
        <f>K161+K166+K184+K200+K202+K158</f>
        <v>1098751.8999999999</v>
      </c>
      <c r="L157" s="39">
        <f>L161+L166+L184+L200+L202+L158</f>
        <v>17363090.770000003</v>
      </c>
      <c r="M157" s="39">
        <f t="shared" ref="M157:N157" si="37">M161+M166+M184+M200+M202+M158</f>
        <v>-1050056.45</v>
      </c>
      <c r="N157" s="39">
        <f t="shared" si="37"/>
        <v>16313034.320000002</v>
      </c>
    </row>
    <row r="158" spans="1:14">
      <c r="A158" s="55" t="s">
        <v>235</v>
      </c>
      <c r="B158" s="16" t="s">
        <v>99</v>
      </c>
      <c r="C158" s="16" t="s">
        <v>102</v>
      </c>
      <c r="D158" s="16" t="s">
        <v>226</v>
      </c>
      <c r="E158" s="16" t="s">
        <v>230</v>
      </c>
      <c r="F158" s="16" t="s">
        <v>134</v>
      </c>
      <c r="G158" s="61"/>
      <c r="H158" s="61">
        <v>222</v>
      </c>
      <c r="I158" s="56"/>
      <c r="J158" s="57">
        <f>J159</f>
        <v>266237.09999999998</v>
      </c>
      <c r="K158" s="13"/>
      <c r="L158" s="13">
        <f t="shared" si="36"/>
        <v>266237.09999999998</v>
      </c>
      <c r="M158" s="13"/>
      <c r="N158" s="13">
        <f t="shared" ref="N158:N269" si="38">L158+M158</f>
        <v>266237.09999999998</v>
      </c>
    </row>
    <row r="159" spans="1:14" ht="25.5">
      <c r="A159" s="55" t="s">
        <v>236</v>
      </c>
      <c r="B159" s="16" t="s">
        <v>99</v>
      </c>
      <c r="C159" s="16" t="s">
        <v>102</v>
      </c>
      <c r="D159" s="16" t="s">
        <v>226</v>
      </c>
      <c r="E159" s="16" t="s">
        <v>230</v>
      </c>
      <c r="F159" s="16" t="s">
        <v>134</v>
      </c>
      <c r="G159" s="61"/>
      <c r="H159" s="61">
        <v>222</v>
      </c>
      <c r="I159" s="56">
        <v>1125</v>
      </c>
      <c r="J159" s="57">
        <v>266237.09999999998</v>
      </c>
      <c r="K159" s="13"/>
      <c r="L159" s="13">
        <f>J159+K159</f>
        <v>266237.09999999998</v>
      </c>
      <c r="M159" s="13"/>
      <c r="N159" s="13">
        <f t="shared" si="38"/>
        <v>266237.09999999998</v>
      </c>
    </row>
    <row r="160" spans="1:14" s="60" customFormat="1">
      <c r="A160" s="155" t="s">
        <v>634</v>
      </c>
      <c r="B160" s="51"/>
      <c r="C160" s="51"/>
      <c r="D160" s="51"/>
      <c r="E160" s="51"/>
      <c r="F160" s="51"/>
      <c r="G160" s="62"/>
      <c r="H160" s="62"/>
      <c r="I160" s="58"/>
      <c r="J160" s="59"/>
      <c r="K160" s="108"/>
      <c r="L160" s="108">
        <v>266237.09999999998</v>
      </c>
      <c r="M160" s="108"/>
      <c r="N160" s="108">
        <v>266237.09999999998</v>
      </c>
    </row>
    <row r="161" spans="1:14">
      <c r="A161" s="17" t="s">
        <v>175</v>
      </c>
      <c r="B161" s="16" t="s">
        <v>99</v>
      </c>
      <c r="C161" s="16" t="s">
        <v>102</v>
      </c>
      <c r="D161" s="16" t="s">
        <v>226</v>
      </c>
      <c r="E161" s="16" t="s">
        <v>230</v>
      </c>
      <c r="F161" s="16" t="s">
        <v>134</v>
      </c>
      <c r="G161" s="16"/>
      <c r="H161" s="16" t="s">
        <v>176</v>
      </c>
      <c r="I161" s="19" t="s">
        <v>1</v>
      </c>
      <c r="J161" s="12">
        <f>J162+J163+J164+J165</f>
        <v>9932572.3800000008</v>
      </c>
      <c r="K161" s="12">
        <f>K162+K163+K164+K165</f>
        <v>868373.34</v>
      </c>
      <c r="L161" s="12">
        <f>L162+L163+L164+L165</f>
        <v>10800945.720000003</v>
      </c>
      <c r="M161" s="13"/>
      <c r="N161" s="13">
        <f t="shared" si="38"/>
        <v>10800945.720000003</v>
      </c>
    </row>
    <row r="162" spans="1:14">
      <c r="A162" s="17" t="s">
        <v>177</v>
      </c>
      <c r="B162" s="16" t="s">
        <v>99</v>
      </c>
      <c r="C162" s="16" t="s">
        <v>102</v>
      </c>
      <c r="D162" s="16" t="s">
        <v>226</v>
      </c>
      <c r="E162" s="16" t="s">
        <v>230</v>
      </c>
      <c r="F162" s="16" t="s">
        <v>134</v>
      </c>
      <c r="G162" s="16"/>
      <c r="H162" s="16" t="s">
        <v>176</v>
      </c>
      <c r="I162" s="19" t="s">
        <v>178</v>
      </c>
      <c r="J162" s="12">
        <v>8607973.8200000003</v>
      </c>
      <c r="K162" s="13">
        <v>709624.88</v>
      </c>
      <c r="L162" s="13">
        <f t="shared" si="36"/>
        <v>9317598.7000000011</v>
      </c>
      <c r="M162" s="13"/>
      <c r="N162" s="13">
        <f t="shared" si="38"/>
        <v>9317598.7000000011</v>
      </c>
    </row>
    <row r="163" spans="1:14">
      <c r="A163" s="17" t="s">
        <v>179</v>
      </c>
      <c r="B163" s="16" t="s">
        <v>99</v>
      </c>
      <c r="C163" s="16" t="s">
        <v>102</v>
      </c>
      <c r="D163" s="16" t="s">
        <v>226</v>
      </c>
      <c r="E163" s="16" t="s">
        <v>230</v>
      </c>
      <c r="F163" s="16" t="s">
        <v>134</v>
      </c>
      <c r="G163" s="16"/>
      <c r="H163" s="16" t="s">
        <v>176</v>
      </c>
      <c r="I163" s="19" t="s">
        <v>180</v>
      </c>
      <c r="J163" s="12">
        <v>370583.42</v>
      </c>
      <c r="K163" s="13">
        <v>106682.13</v>
      </c>
      <c r="L163" s="13">
        <f t="shared" si="36"/>
        <v>477265.55</v>
      </c>
      <c r="M163" s="13"/>
      <c r="N163" s="13">
        <f t="shared" si="38"/>
        <v>477265.55</v>
      </c>
    </row>
    <row r="164" spans="1:14" ht="25.5">
      <c r="A164" s="17" t="s">
        <v>181</v>
      </c>
      <c r="B164" s="16" t="s">
        <v>99</v>
      </c>
      <c r="C164" s="16" t="s">
        <v>102</v>
      </c>
      <c r="D164" s="16" t="s">
        <v>226</v>
      </c>
      <c r="E164" s="16" t="s">
        <v>230</v>
      </c>
      <c r="F164" s="16" t="s">
        <v>134</v>
      </c>
      <c r="G164" s="16"/>
      <c r="H164" s="16" t="s">
        <v>176</v>
      </c>
      <c r="I164" s="19" t="s">
        <v>182</v>
      </c>
      <c r="J164" s="12">
        <v>721653.31</v>
      </c>
      <c r="K164" s="13">
        <v>40371.33</v>
      </c>
      <c r="L164" s="13">
        <f t="shared" si="36"/>
        <v>762024.64</v>
      </c>
      <c r="M164" s="13"/>
      <c r="N164" s="13">
        <f t="shared" si="38"/>
        <v>762024.64</v>
      </c>
    </row>
    <row r="165" spans="1:14" ht="25.5">
      <c r="A165" s="17" t="s">
        <v>183</v>
      </c>
      <c r="B165" s="16" t="s">
        <v>99</v>
      </c>
      <c r="C165" s="16" t="s">
        <v>102</v>
      </c>
      <c r="D165" s="16" t="s">
        <v>226</v>
      </c>
      <c r="E165" s="16" t="s">
        <v>230</v>
      </c>
      <c r="F165" s="16" t="s">
        <v>134</v>
      </c>
      <c r="G165" s="16"/>
      <c r="H165" s="16" t="s">
        <v>176</v>
      </c>
      <c r="I165" s="19" t="s">
        <v>184</v>
      </c>
      <c r="J165" s="12">
        <v>232361.83</v>
      </c>
      <c r="K165" s="13">
        <v>11695</v>
      </c>
      <c r="L165" s="13">
        <f t="shared" si="36"/>
        <v>244056.83</v>
      </c>
      <c r="M165" s="13"/>
      <c r="N165" s="13">
        <f t="shared" si="38"/>
        <v>244056.83</v>
      </c>
    </row>
    <row r="166" spans="1:14">
      <c r="A166" s="17" t="s">
        <v>233</v>
      </c>
      <c r="B166" s="16" t="s">
        <v>99</v>
      </c>
      <c r="C166" s="16" t="s">
        <v>102</v>
      </c>
      <c r="D166" s="16" t="s">
        <v>226</v>
      </c>
      <c r="E166" s="16" t="s">
        <v>230</v>
      </c>
      <c r="F166" s="16" t="s">
        <v>134</v>
      </c>
      <c r="G166" s="16"/>
      <c r="H166" s="16" t="s">
        <v>165</v>
      </c>
      <c r="I166" s="19" t="s">
        <v>1</v>
      </c>
      <c r="J166" s="12">
        <f>J167+J169+J178</f>
        <v>638811.13</v>
      </c>
      <c r="K166" s="12">
        <f>K167+K169+K178</f>
        <v>90930.61</v>
      </c>
      <c r="L166" s="12">
        <f>L167+L169+L178</f>
        <v>729741.74</v>
      </c>
      <c r="M166" s="12">
        <f t="shared" ref="M166:N166" si="39">M167+M169+M178</f>
        <v>-213109.11</v>
      </c>
      <c r="N166" s="12">
        <f t="shared" si="39"/>
        <v>516632.63</v>
      </c>
    </row>
    <row r="167" spans="1:14" ht="25.5" hidden="1">
      <c r="A167" s="17" t="s">
        <v>166</v>
      </c>
      <c r="B167" s="16" t="s">
        <v>99</v>
      </c>
      <c r="C167" s="16" t="s">
        <v>102</v>
      </c>
      <c r="D167" s="16" t="s">
        <v>226</v>
      </c>
      <c r="E167" s="16" t="s">
        <v>230</v>
      </c>
      <c r="F167" s="16" t="s">
        <v>134</v>
      </c>
      <c r="G167" s="16"/>
      <c r="H167" s="16" t="s">
        <v>165</v>
      </c>
      <c r="I167" s="19">
        <v>1105</v>
      </c>
      <c r="J167" s="12">
        <f>SUM(J168:J168)</f>
        <v>0</v>
      </c>
      <c r="K167" s="13"/>
      <c r="L167" s="13">
        <f t="shared" si="36"/>
        <v>0</v>
      </c>
      <c r="M167" s="13"/>
      <c r="N167" s="13">
        <f t="shared" si="38"/>
        <v>0</v>
      </c>
    </row>
    <row r="168" spans="1:14" hidden="1">
      <c r="A168" s="50" t="s">
        <v>237</v>
      </c>
      <c r="B168" s="51"/>
      <c r="C168" s="51"/>
      <c r="D168" s="51"/>
      <c r="E168" s="51"/>
      <c r="F168" s="51"/>
      <c r="G168" s="51"/>
      <c r="H168" s="51"/>
      <c r="I168" s="52"/>
      <c r="J168" s="53"/>
      <c r="K168" s="13"/>
      <c r="L168" s="13">
        <f t="shared" si="36"/>
        <v>0</v>
      </c>
      <c r="M168" s="13"/>
      <c r="N168" s="13">
        <f t="shared" si="38"/>
        <v>0</v>
      </c>
    </row>
    <row r="169" spans="1:14" ht="25.5">
      <c r="A169" s="17" t="s">
        <v>238</v>
      </c>
      <c r="B169" s="16" t="s">
        <v>99</v>
      </c>
      <c r="C169" s="16" t="s">
        <v>102</v>
      </c>
      <c r="D169" s="16" t="s">
        <v>226</v>
      </c>
      <c r="E169" s="16" t="s">
        <v>230</v>
      </c>
      <c r="F169" s="16" t="s">
        <v>134</v>
      </c>
      <c r="G169" s="16"/>
      <c r="H169" s="16" t="s">
        <v>165</v>
      </c>
      <c r="I169" s="19">
        <v>1111</v>
      </c>
      <c r="J169" s="78">
        <v>195527.4</v>
      </c>
      <c r="K169" s="13">
        <v>29514.720000000001</v>
      </c>
      <c r="L169" s="13">
        <f t="shared" si="36"/>
        <v>225042.12</v>
      </c>
      <c r="M169" s="13"/>
      <c r="N169" s="13">
        <f t="shared" si="38"/>
        <v>225042.12</v>
      </c>
    </row>
    <row r="170" spans="1:14" ht="38.25">
      <c r="A170" s="50" t="s">
        <v>635</v>
      </c>
      <c r="B170" s="51"/>
      <c r="C170" s="51"/>
      <c r="D170" s="51"/>
      <c r="E170" s="51"/>
      <c r="F170" s="51"/>
      <c r="G170" s="51"/>
      <c r="H170" s="51"/>
      <c r="I170" s="52"/>
      <c r="J170" s="53">
        <v>99106.72</v>
      </c>
      <c r="K170" s="13"/>
      <c r="L170" s="53">
        <v>99106.72</v>
      </c>
      <c r="M170" s="13"/>
      <c r="N170" s="53">
        <v>99106.72</v>
      </c>
    </row>
    <row r="171" spans="1:14" ht="25.5">
      <c r="A171" s="50" t="s">
        <v>636</v>
      </c>
      <c r="B171" s="51"/>
      <c r="C171" s="51"/>
      <c r="D171" s="51"/>
      <c r="E171" s="51"/>
      <c r="F171" s="51"/>
      <c r="G171" s="51"/>
      <c r="H171" s="51"/>
      <c r="I171" s="52"/>
      <c r="J171" s="53">
        <v>23374.71</v>
      </c>
      <c r="K171" s="13"/>
      <c r="L171" s="53">
        <v>23374.71</v>
      </c>
      <c r="M171" s="13"/>
      <c r="N171" s="53">
        <v>23374.71</v>
      </c>
    </row>
    <row r="172" spans="1:14" ht="25.5">
      <c r="A172" s="50" t="s">
        <v>637</v>
      </c>
      <c r="B172" s="51"/>
      <c r="C172" s="51"/>
      <c r="D172" s="51"/>
      <c r="E172" s="51"/>
      <c r="F172" s="51"/>
      <c r="G172" s="51"/>
      <c r="H172" s="51"/>
      <c r="I172" s="52"/>
      <c r="J172" s="53">
        <v>16588.5</v>
      </c>
      <c r="K172" s="13"/>
      <c r="L172" s="53">
        <v>16588.5</v>
      </c>
      <c r="M172" s="13"/>
      <c r="N172" s="53">
        <v>16588.5</v>
      </c>
    </row>
    <row r="173" spans="1:14">
      <c r="A173" s="50" t="s">
        <v>638</v>
      </c>
      <c r="B173" s="51"/>
      <c r="C173" s="51"/>
      <c r="D173" s="51"/>
      <c r="E173" s="51"/>
      <c r="F173" s="51"/>
      <c r="G173" s="51"/>
      <c r="H173" s="51"/>
      <c r="I173" s="52"/>
      <c r="J173" s="53">
        <v>6786.21</v>
      </c>
      <c r="K173" s="13"/>
      <c r="L173" s="53">
        <v>6786.21</v>
      </c>
      <c r="M173" s="13"/>
      <c r="N173" s="53">
        <v>6786.21</v>
      </c>
    </row>
    <row r="174" spans="1:14" ht="25.5">
      <c r="A174" s="50" t="s">
        <v>639</v>
      </c>
      <c r="B174" s="51"/>
      <c r="C174" s="51"/>
      <c r="D174" s="51"/>
      <c r="E174" s="51"/>
      <c r="F174" s="51"/>
      <c r="G174" s="51"/>
      <c r="H174" s="51"/>
      <c r="I174" s="52"/>
      <c r="J174" s="53">
        <v>24835.63</v>
      </c>
      <c r="K174" s="13"/>
      <c r="L174" s="53">
        <v>24835.63</v>
      </c>
      <c r="M174" s="13"/>
      <c r="N174" s="53">
        <v>24835.63</v>
      </c>
    </row>
    <row r="175" spans="1:14" ht="25.5">
      <c r="A175" s="50" t="s">
        <v>640</v>
      </c>
      <c r="B175" s="51"/>
      <c r="C175" s="51"/>
      <c r="D175" s="51"/>
      <c r="E175" s="51"/>
      <c r="F175" s="51"/>
      <c r="G175" s="51"/>
      <c r="H175" s="51"/>
      <c r="I175" s="52"/>
      <c r="J175" s="53">
        <v>24835.63</v>
      </c>
      <c r="K175" s="13"/>
      <c r="L175" s="53">
        <v>24835.63</v>
      </c>
      <c r="M175" s="13"/>
      <c r="N175" s="53">
        <v>24835.63</v>
      </c>
    </row>
    <row r="176" spans="1:14" ht="25.5">
      <c r="A176" s="50" t="s">
        <v>642</v>
      </c>
      <c r="B176" s="51"/>
      <c r="C176" s="51"/>
      <c r="D176" s="51"/>
      <c r="E176" s="51"/>
      <c r="F176" s="51"/>
      <c r="G176" s="51"/>
      <c r="H176" s="51"/>
      <c r="I176" s="52"/>
      <c r="J176" s="53">
        <v>20651.03</v>
      </c>
      <c r="K176" s="13"/>
      <c r="L176" s="53">
        <v>20651.03</v>
      </c>
      <c r="M176" s="13"/>
      <c r="N176" s="53">
        <v>20651.03</v>
      </c>
    </row>
    <row r="177" spans="1:14" ht="25.5">
      <c r="A177" s="50" t="s">
        <v>641</v>
      </c>
      <c r="B177" s="51"/>
      <c r="C177" s="51"/>
      <c r="D177" s="51"/>
      <c r="E177" s="51"/>
      <c r="F177" s="51"/>
      <c r="G177" s="51"/>
      <c r="H177" s="51"/>
      <c r="I177" s="52"/>
      <c r="J177" s="53">
        <v>8863.69</v>
      </c>
      <c r="K177" s="13"/>
      <c r="L177" s="53">
        <v>8863.69</v>
      </c>
      <c r="M177" s="13"/>
      <c r="N177" s="53">
        <v>8863.69</v>
      </c>
    </row>
    <row r="178" spans="1:14">
      <c r="A178" s="17" t="s">
        <v>239</v>
      </c>
      <c r="B178" s="16" t="s">
        <v>99</v>
      </c>
      <c r="C178" s="16" t="s">
        <v>102</v>
      </c>
      <c r="D178" s="16" t="s">
        <v>226</v>
      </c>
      <c r="E178" s="16" t="s">
        <v>230</v>
      </c>
      <c r="F178" s="16" t="s">
        <v>134</v>
      </c>
      <c r="G178" s="16"/>
      <c r="H178" s="16" t="s">
        <v>165</v>
      </c>
      <c r="I178" s="19" t="s">
        <v>187</v>
      </c>
      <c r="J178" s="12">
        <v>443283.73</v>
      </c>
      <c r="K178" s="13">
        <v>61415.89</v>
      </c>
      <c r="L178" s="13">
        <f>SUM(L179:L183)</f>
        <v>504699.62</v>
      </c>
      <c r="M178" s="13">
        <f t="shared" ref="M178:N178" si="40">SUM(M179:M183)</f>
        <v>-213109.11</v>
      </c>
      <c r="N178" s="13">
        <f t="shared" si="40"/>
        <v>291590.51</v>
      </c>
    </row>
    <row r="179" spans="1:14">
      <c r="A179" s="50" t="s">
        <v>554</v>
      </c>
      <c r="B179" s="16"/>
      <c r="C179" s="16"/>
      <c r="D179" s="16"/>
      <c r="E179" s="16"/>
      <c r="F179" s="16"/>
      <c r="G179" s="16"/>
      <c r="H179" s="16"/>
      <c r="I179" s="19"/>
      <c r="J179" s="12"/>
      <c r="K179" s="13"/>
      <c r="L179" s="53">
        <v>133746.82999999999</v>
      </c>
      <c r="M179" s="13"/>
      <c r="N179" s="53">
        <f>L179+M179</f>
        <v>133746.82999999999</v>
      </c>
    </row>
    <row r="180" spans="1:14" ht="38.25">
      <c r="A180" s="50" t="s">
        <v>643</v>
      </c>
      <c r="B180" s="16"/>
      <c r="C180" s="16"/>
      <c r="D180" s="16"/>
      <c r="E180" s="16"/>
      <c r="F180" s="16"/>
      <c r="G180" s="16"/>
      <c r="H180" s="16"/>
      <c r="I180" s="19"/>
      <c r="J180" s="12"/>
      <c r="K180" s="13"/>
      <c r="L180" s="53">
        <v>96427.79</v>
      </c>
      <c r="M180" s="13"/>
      <c r="N180" s="53">
        <f t="shared" ref="N180:N183" si="41">L180+M180</f>
        <v>96427.79</v>
      </c>
    </row>
    <row r="181" spans="1:14">
      <c r="A181" s="50" t="s">
        <v>644</v>
      </c>
      <c r="B181" s="16"/>
      <c r="C181" s="16"/>
      <c r="D181" s="16"/>
      <c r="E181" s="16"/>
      <c r="F181" s="16"/>
      <c r="G181" s="16"/>
      <c r="H181" s="16"/>
      <c r="I181" s="19"/>
      <c r="J181" s="12"/>
      <c r="K181" s="13"/>
      <c r="L181" s="53">
        <v>213109.11</v>
      </c>
      <c r="M181" s="13">
        <v>-213109.11</v>
      </c>
      <c r="N181" s="53">
        <f t="shared" si="41"/>
        <v>0</v>
      </c>
    </row>
    <row r="182" spans="1:14" ht="25.5">
      <c r="A182" s="50" t="s">
        <v>645</v>
      </c>
      <c r="B182" s="16"/>
      <c r="C182" s="16"/>
      <c r="D182" s="16"/>
      <c r="E182" s="16"/>
      <c r="F182" s="16"/>
      <c r="G182" s="16"/>
      <c r="H182" s="16"/>
      <c r="I182" s="19"/>
      <c r="J182" s="12"/>
      <c r="K182" s="13"/>
      <c r="L182" s="53">
        <v>44415.89</v>
      </c>
      <c r="M182" s="13"/>
      <c r="N182" s="53">
        <f t="shared" si="41"/>
        <v>44415.89</v>
      </c>
    </row>
    <row r="183" spans="1:14" ht="25.5">
      <c r="A183" s="50" t="s">
        <v>646</v>
      </c>
      <c r="B183" s="16"/>
      <c r="C183" s="16"/>
      <c r="D183" s="16"/>
      <c r="E183" s="16"/>
      <c r="F183" s="16"/>
      <c r="G183" s="16"/>
      <c r="H183" s="16"/>
      <c r="I183" s="19"/>
      <c r="J183" s="12"/>
      <c r="K183" s="13"/>
      <c r="L183" s="53">
        <v>17000</v>
      </c>
      <c r="M183" s="13"/>
      <c r="N183" s="53">
        <f t="shared" si="41"/>
        <v>17000</v>
      </c>
    </row>
    <row r="184" spans="1:14">
      <c r="A184" s="17" t="s">
        <v>188</v>
      </c>
      <c r="B184" s="16" t="s">
        <v>99</v>
      </c>
      <c r="C184" s="16" t="s">
        <v>102</v>
      </c>
      <c r="D184" s="16" t="s">
        <v>226</v>
      </c>
      <c r="E184" s="16" t="s">
        <v>230</v>
      </c>
      <c r="F184" s="16" t="s">
        <v>134</v>
      </c>
      <c r="G184" s="16"/>
      <c r="H184" s="16" t="s">
        <v>135</v>
      </c>
      <c r="I184" s="19" t="s">
        <v>1</v>
      </c>
      <c r="J184" s="12">
        <f>J185+J191</f>
        <v>4208504.71</v>
      </c>
      <c r="K184" s="12">
        <f>K185+K191</f>
        <v>139447.95000000001</v>
      </c>
      <c r="L184" s="12">
        <f>L185+L191</f>
        <v>4371236.18</v>
      </c>
      <c r="M184" s="12">
        <f t="shared" ref="M184:N184" si="42">M185+M191</f>
        <v>-733484.01</v>
      </c>
      <c r="N184" s="12">
        <f t="shared" si="42"/>
        <v>3637752.17</v>
      </c>
    </row>
    <row r="185" spans="1:14" ht="25.5">
      <c r="A185" s="21" t="s">
        <v>189</v>
      </c>
      <c r="B185" s="16" t="s">
        <v>99</v>
      </c>
      <c r="C185" s="16" t="s">
        <v>102</v>
      </c>
      <c r="D185" s="16" t="s">
        <v>226</v>
      </c>
      <c r="E185" s="16" t="s">
        <v>230</v>
      </c>
      <c r="F185" s="16" t="s">
        <v>134</v>
      </c>
      <c r="G185" s="16"/>
      <c r="H185" s="16" t="s">
        <v>135</v>
      </c>
      <c r="I185" s="19">
        <v>1134</v>
      </c>
      <c r="J185" s="78">
        <v>2824616.35</v>
      </c>
      <c r="K185" s="13"/>
      <c r="L185" s="13">
        <f t="shared" si="36"/>
        <v>2824616.35</v>
      </c>
      <c r="M185" s="13"/>
      <c r="N185" s="13">
        <f t="shared" si="38"/>
        <v>2824616.35</v>
      </c>
    </row>
    <row r="186" spans="1:14" ht="25.5">
      <c r="A186" s="50" t="s">
        <v>647</v>
      </c>
      <c r="B186" s="16"/>
      <c r="C186" s="16"/>
      <c r="D186" s="16"/>
      <c r="E186" s="16"/>
      <c r="F186" s="16"/>
      <c r="G186" s="16"/>
      <c r="H186" s="16"/>
      <c r="I186" s="19"/>
      <c r="J186" s="78"/>
      <c r="K186" s="13"/>
      <c r="L186" s="53">
        <v>2547041.63</v>
      </c>
      <c r="M186" s="13"/>
      <c r="N186" s="53">
        <v>2547041.63</v>
      </c>
    </row>
    <row r="187" spans="1:14" ht="25.5">
      <c r="A187" s="50" t="s">
        <v>648</v>
      </c>
      <c r="B187" s="16"/>
      <c r="C187" s="16"/>
      <c r="D187" s="16"/>
      <c r="E187" s="16"/>
      <c r="F187" s="16"/>
      <c r="G187" s="16"/>
      <c r="H187" s="16"/>
      <c r="I187" s="19"/>
      <c r="J187" s="78"/>
      <c r="K187" s="13"/>
      <c r="L187" s="53">
        <v>73045.98</v>
      </c>
      <c r="M187" s="13"/>
      <c r="N187" s="53">
        <v>73045.98</v>
      </c>
    </row>
    <row r="188" spans="1:14" ht="25.5">
      <c r="A188" s="50" t="s">
        <v>649</v>
      </c>
      <c r="B188" s="16"/>
      <c r="C188" s="16"/>
      <c r="D188" s="16"/>
      <c r="E188" s="16"/>
      <c r="F188" s="16"/>
      <c r="G188" s="16"/>
      <c r="H188" s="16"/>
      <c r="I188" s="19"/>
      <c r="J188" s="78"/>
      <c r="K188" s="13"/>
      <c r="L188" s="53">
        <v>73045.98</v>
      </c>
      <c r="M188" s="13"/>
      <c r="N188" s="53">
        <v>73045.98</v>
      </c>
    </row>
    <row r="189" spans="1:14" ht="25.5">
      <c r="A189" s="50" t="s">
        <v>650</v>
      </c>
      <c r="B189" s="16"/>
      <c r="C189" s="16"/>
      <c r="D189" s="16"/>
      <c r="E189" s="16"/>
      <c r="F189" s="16"/>
      <c r="G189" s="16"/>
      <c r="H189" s="16"/>
      <c r="I189" s="19"/>
      <c r="J189" s="78"/>
      <c r="K189" s="13"/>
      <c r="L189" s="53">
        <v>65741.38</v>
      </c>
      <c r="M189" s="13"/>
      <c r="N189" s="53">
        <v>65741.38</v>
      </c>
    </row>
    <row r="190" spans="1:14" ht="25.5">
      <c r="A190" s="50" t="s">
        <v>651</v>
      </c>
      <c r="B190" s="16"/>
      <c r="C190" s="16"/>
      <c r="D190" s="16"/>
      <c r="E190" s="16"/>
      <c r="F190" s="16"/>
      <c r="G190" s="16"/>
      <c r="H190" s="16"/>
      <c r="I190" s="19"/>
      <c r="J190" s="78"/>
      <c r="K190" s="13"/>
      <c r="L190" s="53">
        <v>65741.38</v>
      </c>
      <c r="M190" s="13"/>
      <c r="N190" s="53">
        <v>65741.38</v>
      </c>
    </row>
    <row r="191" spans="1:14">
      <c r="A191" s="17" t="s">
        <v>195</v>
      </c>
      <c r="B191" s="16" t="s">
        <v>99</v>
      </c>
      <c r="C191" s="16" t="s">
        <v>102</v>
      </c>
      <c r="D191" s="16" t="s">
        <v>226</v>
      </c>
      <c r="E191" s="16" t="s">
        <v>230</v>
      </c>
      <c r="F191" s="16" t="s">
        <v>134</v>
      </c>
      <c r="G191" s="16"/>
      <c r="H191" s="16" t="s">
        <v>135</v>
      </c>
      <c r="I191" s="19" t="s">
        <v>196</v>
      </c>
      <c r="J191" s="12">
        <v>1383888.36</v>
      </c>
      <c r="K191" s="13">
        <v>139447.95000000001</v>
      </c>
      <c r="L191" s="13">
        <f>SUM(L192:L199)</f>
        <v>1546619.8299999998</v>
      </c>
      <c r="M191" s="13">
        <f t="shared" ref="M191:N191" si="43">SUM(M192:M199)</f>
        <v>-733484.01</v>
      </c>
      <c r="N191" s="13">
        <f t="shared" si="43"/>
        <v>813135.82000000007</v>
      </c>
    </row>
    <row r="192" spans="1:14">
      <c r="A192" s="173" t="s">
        <v>652</v>
      </c>
      <c r="B192" s="16"/>
      <c r="C192" s="16"/>
      <c r="D192" s="16"/>
      <c r="E192" s="16"/>
      <c r="F192" s="16"/>
      <c r="G192" s="16"/>
      <c r="H192" s="16"/>
      <c r="I192" s="19"/>
      <c r="J192" s="12"/>
      <c r="K192" s="13"/>
      <c r="L192" s="53">
        <v>46349.32</v>
      </c>
      <c r="M192" s="13"/>
      <c r="N192" s="53">
        <v>46349.32</v>
      </c>
    </row>
    <row r="193" spans="1:14">
      <c r="A193" s="173" t="s">
        <v>644</v>
      </c>
      <c r="B193" s="16"/>
      <c r="C193" s="16"/>
      <c r="D193" s="16"/>
      <c r="E193" s="16"/>
      <c r="F193" s="16"/>
      <c r="G193" s="16"/>
      <c r="H193" s="16"/>
      <c r="I193" s="19"/>
      <c r="J193" s="12"/>
      <c r="K193" s="13"/>
      <c r="L193" s="53">
        <v>733484.01</v>
      </c>
      <c r="M193" s="13">
        <v>-733484.01</v>
      </c>
      <c r="N193" s="53">
        <f>L193+M193</f>
        <v>0</v>
      </c>
    </row>
    <row r="194" spans="1:14">
      <c r="A194" s="173" t="s">
        <v>653</v>
      </c>
      <c r="B194" s="16"/>
      <c r="C194" s="16"/>
      <c r="D194" s="16"/>
      <c r="E194" s="16"/>
      <c r="F194" s="16"/>
      <c r="G194" s="16"/>
      <c r="H194" s="16"/>
      <c r="I194" s="19"/>
      <c r="J194" s="12"/>
      <c r="K194" s="13"/>
      <c r="L194" s="53">
        <v>391000.23</v>
      </c>
      <c r="M194" s="13"/>
      <c r="N194" s="53">
        <v>391000.23</v>
      </c>
    </row>
    <row r="195" spans="1:14">
      <c r="A195" s="173" t="s">
        <v>653</v>
      </c>
      <c r="B195" s="16"/>
      <c r="C195" s="16"/>
      <c r="D195" s="16"/>
      <c r="E195" s="16"/>
      <c r="F195" s="16"/>
      <c r="G195" s="16"/>
      <c r="H195" s="16"/>
      <c r="I195" s="19"/>
      <c r="J195" s="12"/>
      <c r="K195" s="13"/>
      <c r="L195" s="53">
        <v>113333.4</v>
      </c>
      <c r="M195" s="13"/>
      <c r="N195" s="53">
        <v>113333.4</v>
      </c>
    </row>
    <row r="196" spans="1:14" ht="25.5">
      <c r="A196" s="174" t="s">
        <v>654</v>
      </c>
      <c r="B196" s="16"/>
      <c r="C196" s="16"/>
      <c r="D196" s="16"/>
      <c r="E196" s="16"/>
      <c r="F196" s="16"/>
      <c r="G196" s="16"/>
      <c r="H196" s="16"/>
      <c r="I196" s="19"/>
      <c r="J196" s="12"/>
      <c r="K196" s="13"/>
      <c r="L196" s="53">
        <v>43561.4</v>
      </c>
      <c r="M196" s="13"/>
      <c r="N196" s="53">
        <v>43561.4</v>
      </c>
    </row>
    <row r="197" spans="1:14">
      <c r="A197" s="174" t="s">
        <v>655</v>
      </c>
      <c r="B197" s="16"/>
      <c r="C197" s="16"/>
      <c r="D197" s="16"/>
      <c r="E197" s="16"/>
      <c r="F197" s="16"/>
      <c r="G197" s="16"/>
      <c r="H197" s="16"/>
      <c r="I197" s="19"/>
      <c r="J197" s="12"/>
      <c r="K197" s="13"/>
      <c r="L197" s="53">
        <v>23303.52</v>
      </c>
      <c r="M197" s="13"/>
      <c r="N197" s="53">
        <v>23303.52</v>
      </c>
    </row>
    <row r="198" spans="1:14" ht="25.5">
      <c r="A198" s="174" t="s">
        <v>656</v>
      </c>
      <c r="B198" s="16"/>
      <c r="C198" s="16"/>
      <c r="D198" s="16"/>
      <c r="E198" s="16"/>
      <c r="F198" s="16"/>
      <c r="G198" s="16"/>
      <c r="H198" s="16"/>
      <c r="I198" s="19"/>
      <c r="J198" s="12"/>
      <c r="K198" s="13"/>
      <c r="L198" s="53">
        <v>112148.53</v>
      </c>
      <c r="M198" s="13"/>
      <c r="N198" s="53">
        <v>112148.53</v>
      </c>
    </row>
    <row r="199" spans="1:14" ht="25.5">
      <c r="A199" s="174" t="s">
        <v>657</v>
      </c>
      <c r="B199" s="16"/>
      <c r="C199" s="16"/>
      <c r="D199" s="16"/>
      <c r="E199" s="16"/>
      <c r="F199" s="16"/>
      <c r="G199" s="16"/>
      <c r="H199" s="16"/>
      <c r="I199" s="19"/>
      <c r="J199" s="12"/>
      <c r="K199" s="13"/>
      <c r="L199" s="53">
        <v>83439.42</v>
      </c>
      <c r="M199" s="13"/>
      <c r="N199" s="53">
        <v>83439.42</v>
      </c>
    </row>
    <row r="200" spans="1:14">
      <c r="A200" s="17" t="s">
        <v>240</v>
      </c>
      <c r="B200" s="16" t="s">
        <v>99</v>
      </c>
      <c r="C200" s="16" t="s">
        <v>102</v>
      </c>
      <c r="D200" s="16" t="s">
        <v>226</v>
      </c>
      <c r="E200" s="16" t="s">
        <v>230</v>
      </c>
      <c r="F200" s="16" t="s">
        <v>134</v>
      </c>
      <c r="G200" s="16"/>
      <c r="H200" s="16">
        <v>227</v>
      </c>
      <c r="I200" s="19"/>
      <c r="J200" s="12">
        <f>J201</f>
        <v>0</v>
      </c>
      <c r="K200" s="13"/>
      <c r="L200" s="13">
        <f t="shared" si="36"/>
        <v>0</v>
      </c>
      <c r="M200" s="13"/>
      <c r="N200" s="13">
        <f t="shared" si="38"/>
        <v>0</v>
      </c>
    </row>
    <row r="201" spans="1:14">
      <c r="A201" s="17" t="s">
        <v>241</v>
      </c>
      <c r="B201" s="16" t="s">
        <v>99</v>
      </c>
      <c r="C201" s="16" t="s">
        <v>102</v>
      </c>
      <c r="D201" s="16" t="s">
        <v>226</v>
      </c>
      <c r="E201" s="16" t="s">
        <v>230</v>
      </c>
      <c r="F201" s="16" t="s">
        <v>134</v>
      </c>
      <c r="G201" s="16"/>
      <c r="H201" s="16">
        <v>227</v>
      </c>
      <c r="I201" s="19">
        <v>1135</v>
      </c>
      <c r="J201" s="12"/>
      <c r="K201" s="13"/>
      <c r="L201" s="13">
        <f t="shared" si="36"/>
        <v>0</v>
      </c>
      <c r="M201" s="13"/>
      <c r="N201" s="13">
        <f t="shared" si="38"/>
        <v>0</v>
      </c>
    </row>
    <row r="202" spans="1:14">
      <c r="A202" s="17" t="s">
        <v>242</v>
      </c>
      <c r="B202" s="16" t="s">
        <v>99</v>
      </c>
      <c r="C202" s="16" t="s">
        <v>102</v>
      </c>
      <c r="D202" s="16" t="s">
        <v>226</v>
      </c>
      <c r="E202" s="16" t="s">
        <v>230</v>
      </c>
      <c r="F202" s="16" t="s">
        <v>134</v>
      </c>
      <c r="G202" s="16"/>
      <c r="H202" s="16">
        <v>340</v>
      </c>
      <c r="I202" s="19" t="s">
        <v>1</v>
      </c>
      <c r="J202" s="12">
        <f>J203</f>
        <v>1194930.03</v>
      </c>
      <c r="K202" s="13"/>
      <c r="L202" s="13">
        <f>L203</f>
        <v>1194930.0299999998</v>
      </c>
      <c r="M202" s="13">
        <f t="shared" ref="M202:N202" si="44">M203</f>
        <v>-103463.33</v>
      </c>
      <c r="N202" s="13">
        <f t="shared" si="44"/>
        <v>1091466.7</v>
      </c>
    </row>
    <row r="203" spans="1:14" ht="25.5">
      <c r="A203" s="21" t="s">
        <v>138</v>
      </c>
      <c r="B203" s="20" t="s">
        <v>99</v>
      </c>
      <c r="C203" s="20" t="s">
        <v>102</v>
      </c>
      <c r="D203" s="20" t="s">
        <v>226</v>
      </c>
      <c r="E203" s="20" t="s">
        <v>230</v>
      </c>
      <c r="F203" s="20" t="s">
        <v>134</v>
      </c>
      <c r="G203" s="20"/>
      <c r="H203" s="20">
        <v>349</v>
      </c>
      <c r="I203" s="79">
        <v>1148</v>
      </c>
      <c r="J203" s="80">
        <v>1194930.03</v>
      </c>
      <c r="K203" s="13"/>
      <c r="L203" s="13">
        <f>SUM(L204:L210)</f>
        <v>1194930.0299999998</v>
      </c>
      <c r="M203" s="13">
        <f t="shared" ref="M203:N203" si="45">SUM(M204:M210)</f>
        <v>-103463.33</v>
      </c>
      <c r="N203" s="13">
        <f t="shared" si="45"/>
        <v>1091466.7</v>
      </c>
    </row>
    <row r="204" spans="1:14">
      <c r="A204" s="175" t="s">
        <v>659</v>
      </c>
      <c r="B204" s="20"/>
      <c r="C204" s="20"/>
      <c r="D204" s="20"/>
      <c r="E204" s="20"/>
      <c r="F204" s="20"/>
      <c r="G204" s="20"/>
      <c r="H204" s="20"/>
      <c r="I204" s="79"/>
      <c r="J204" s="80"/>
      <c r="K204" s="13"/>
      <c r="L204" s="53">
        <v>341941.7</v>
      </c>
      <c r="M204" s="13"/>
      <c r="N204" s="53">
        <f>L204+M204</f>
        <v>341941.7</v>
      </c>
    </row>
    <row r="205" spans="1:14" ht="25.5">
      <c r="A205" s="174" t="s">
        <v>660</v>
      </c>
      <c r="B205" s="20"/>
      <c r="C205" s="20"/>
      <c r="D205" s="20"/>
      <c r="E205" s="20"/>
      <c r="F205" s="20"/>
      <c r="G205" s="20"/>
      <c r="H205" s="20"/>
      <c r="I205" s="79"/>
      <c r="J205" s="80"/>
      <c r="K205" s="13"/>
      <c r="L205" s="53">
        <v>300000</v>
      </c>
      <c r="M205" s="13"/>
      <c r="N205" s="53">
        <f t="shared" ref="N205:N210" si="46">L205+M205</f>
        <v>300000</v>
      </c>
    </row>
    <row r="206" spans="1:14" ht="25.5">
      <c r="A206" s="174" t="s">
        <v>661</v>
      </c>
      <c r="B206" s="20"/>
      <c r="C206" s="20"/>
      <c r="D206" s="20"/>
      <c r="E206" s="20"/>
      <c r="F206" s="20"/>
      <c r="G206" s="20"/>
      <c r="H206" s="20"/>
      <c r="I206" s="79"/>
      <c r="J206" s="80"/>
      <c r="K206" s="13"/>
      <c r="L206" s="53">
        <v>100000</v>
      </c>
      <c r="M206" s="13"/>
      <c r="N206" s="53">
        <f t="shared" si="46"/>
        <v>100000</v>
      </c>
    </row>
    <row r="207" spans="1:14" ht="25.5">
      <c r="A207" s="174" t="s">
        <v>658</v>
      </c>
      <c r="B207" s="20"/>
      <c r="C207" s="20"/>
      <c r="D207" s="20"/>
      <c r="E207" s="20"/>
      <c r="F207" s="20"/>
      <c r="G207" s="20"/>
      <c r="H207" s="20"/>
      <c r="I207" s="79"/>
      <c r="J207" s="80"/>
      <c r="K207" s="13"/>
      <c r="L207" s="53">
        <v>44875</v>
      </c>
      <c r="M207" s="13"/>
      <c r="N207" s="53">
        <f t="shared" si="46"/>
        <v>44875</v>
      </c>
    </row>
    <row r="208" spans="1:14">
      <c r="A208" s="174" t="s">
        <v>644</v>
      </c>
      <c r="B208" s="20"/>
      <c r="C208" s="20"/>
      <c r="D208" s="20"/>
      <c r="E208" s="20"/>
      <c r="F208" s="20"/>
      <c r="G208" s="20"/>
      <c r="H208" s="20"/>
      <c r="I208" s="79"/>
      <c r="J208" s="80"/>
      <c r="K208" s="13"/>
      <c r="L208" s="53">
        <v>103463.33</v>
      </c>
      <c r="M208" s="13">
        <v>-103463.33</v>
      </c>
      <c r="N208" s="53">
        <f t="shared" si="46"/>
        <v>0</v>
      </c>
    </row>
    <row r="209" spans="1:14" ht="25.5">
      <c r="A209" s="176" t="s">
        <v>662</v>
      </c>
      <c r="B209" s="20"/>
      <c r="C209" s="20"/>
      <c r="D209" s="20"/>
      <c r="E209" s="20"/>
      <c r="F209" s="20"/>
      <c r="G209" s="20"/>
      <c r="H209" s="20"/>
      <c r="I209" s="79"/>
      <c r="J209" s="80"/>
      <c r="K209" s="13"/>
      <c r="L209" s="53">
        <v>192650</v>
      </c>
      <c r="M209" s="13"/>
      <c r="N209" s="53">
        <f t="shared" si="46"/>
        <v>192650</v>
      </c>
    </row>
    <row r="210" spans="1:14" ht="25.5">
      <c r="A210" s="177" t="s">
        <v>663</v>
      </c>
      <c r="B210" s="20"/>
      <c r="C210" s="20"/>
      <c r="D210" s="20"/>
      <c r="E210" s="20"/>
      <c r="F210" s="20"/>
      <c r="G210" s="20"/>
      <c r="H210" s="20"/>
      <c r="I210" s="79"/>
      <c r="J210" s="80"/>
      <c r="K210" s="13"/>
      <c r="L210" s="53">
        <v>112000</v>
      </c>
      <c r="M210" s="13"/>
      <c r="N210" s="53">
        <f t="shared" si="46"/>
        <v>112000</v>
      </c>
    </row>
    <row r="211" spans="1:14" ht="25.5">
      <c r="A211" s="81" t="s">
        <v>140</v>
      </c>
      <c r="B211" s="63" t="s">
        <v>99</v>
      </c>
      <c r="C211" s="63" t="s">
        <v>102</v>
      </c>
      <c r="D211" s="63">
        <v>13</v>
      </c>
      <c r="E211" s="63" t="s">
        <v>230</v>
      </c>
      <c r="F211" s="63" t="s">
        <v>141</v>
      </c>
      <c r="G211" s="63"/>
      <c r="H211" s="63" t="s">
        <v>1</v>
      </c>
      <c r="I211" s="65" t="s">
        <v>1</v>
      </c>
      <c r="J211" s="26">
        <f>J212</f>
        <v>1137949</v>
      </c>
      <c r="K211" s="13"/>
      <c r="L211" s="27">
        <f t="shared" si="36"/>
        <v>1137949</v>
      </c>
      <c r="M211" s="13"/>
      <c r="N211" s="27">
        <f t="shared" si="38"/>
        <v>1137949</v>
      </c>
    </row>
    <row r="212" spans="1:14">
      <c r="A212" s="64" t="s">
        <v>142</v>
      </c>
      <c r="B212" s="63" t="s">
        <v>99</v>
      </c>
      <c r="C212" s="63" t="s">
        <v>102</v>
      </c>
      <c r="D212" s="63">
        <v>13</v>
      </c>
      <c r="E212" s="63" t="s">
        <v>230</v>
      </c>
      <c r="F212" s="63" t="s">
        <v>143</v>
      </c>
      <c r="G212" s="63"/>
      <c r="H212" s="63" t="s">
        <v>1</v>
      </c>
      <c r="I212" s="65" t="s">
        <v>1</v>
      </c>
      <c r="J212" s="26">
        <f>J213</f>
        <v>1137949</v>
      </c>
      <c r="K212" s="13"/>
      <c r="L212" s="27">
        <f t="shared" si="36"/>
        <v>1137949</v>
      </c>
      <c r="M212" s="13"/>
      <c r="N212" s="27">
        <f t="shared" si="38"/>
        <v>1137949</v>
      </c>
    </row>
    <row r="213" spans="1:14">
      <c r="A213" s="66" t="s">
        <v>144</v>
      </c>
      <c r="B213" s="67" t="s">
        <v>99</v>
      </c>
      <c r="C213" s="67" t="s">
        <v>102</v>
      </c>
      <c r="D213" s="67">
        <v>13</v>
      </c>
      <c r="E213" s="67" t="s">
        <v>230</v>
      </c>
      <c r="F213" s="67" t="s">
        <v>143</v>
      </c>
      <c r="G213" s="67"/>
      <c r="H213" s="67" t="s">
        <v>145</v>
      </c>
      <c r="I213" s="68" t="s">
        <v>1</v>
      </c>
      <c r="J213" s="12">
        <f>J214</f>
        <v>1137949</v>
      </c>
      <c r="K213" s="13"/>
      <c r="L213" s="13">
        <f t="shared" si="36"/>
        <v>1137949</v>
      </c>
      <c r="M213" s="13"/>
      <c r="N213" s="13">
        <f t="shared" si="38"/>
        <v>1137949</v>
      </c>
    </row>
    <row r="214" spans="1:14" ht="25.5">
      <c r="A214" s="66" t="s">
        <v>146</v>
      </c>
      <c r="B214" s="67" t="s">
        <v>99</v>
      </c>
      <c r="C214" s="67" t="s">
        <v>102</v>
      </c>
      <c r="D214" s="67">
        <v>13</v>
      </c>
      <c r="E214" s="67" t="s">
        <v>230</v>
      </c>
      <c r="F214" s="67" t="s">
        <v>143</v>
      </c>
      <c r="G214" s="67"/>
      <c r="H214" s="67">
        <v>296</v>
      </c>
      <c r="I214" s="68" t="s">
        <v>147</v>
      </c>
      <c r="J214" s="12">
        <v>1137949</v>
      </c>
      <c r="K214" s="13"/>
      <c r="L214" s="13">
        <f t="shared" si="36"/>
        <v>1137949</v>
      </c>
      <c r="M214" s="13"/>
      <c r="N214" s="13">
        <f t="shared" si="38"/>
        <v>1137949</v>
      </c>
    </row>
    <row r="215" spans="1:14">
      <c r="A215" s="40" t="s">
        <v>202</v>
      </c>
      <c r="B215" s="5" t="s">
        <v>99</v>
      </c>
      <c r="C215" s="5" t="s">
        <v>102</v>
      </c>
      <c r="D215" s="5" t="s">
        <v>226</v>
      </c>
      <c r="E215" s="5" t="s">
        <v>230</v>
      </c>
      <c r="F215" s="5" t="s">
        <v>203</v>
      </c>
      <c r="G215" s="5"/>
      <c r="H215" s="5" t="s">
        <v>1</v>
      </c>
      <c r="I215" s="38" t="s">
        <v>1</v>
      </c>
      <c r="J215" s="39">
        <f>J216</f>
        <v>10600</v>
      </c>
      <c r="K215" s="39">
        <f t="shared" ref="K215:L215" si="47">K216</f>
        <v>73714</v>
      </c>
      <c r="L215" s="39">
        <f t="shared" si="47"/>
        <v>84314</v>
      </c>
      <c r="M215" s="13"/>
      <c r="N215" s="27">
        <f t="shared" si="38"/>
        <v>84314</v>
      </c>
    </row>
    <row r="216" spans="1:14">
      <c r="A216" s="45" t="s">
        <v>212</v>
      </c>
      <c r="B216" s="5" t="s">
        <v>99</v>
      </c>
      <c r="C216" s="5" t="s">
        <v>102</v>
      </c>
      <c r="D216" s="5" t="s">
        <v>226</v>
      </c>
      <c r="E216" s="5" t="s">
        <v>230</v>
      </c>
      <c r="F216" s="5">
        <v>800</v>
      </c>
      <c r="G216" s="5"/>
      <c r="H216" s="5" t="s">
        <v>1</v>
      </c>
      <c r="I216" s="38" t="s">
        <v>1</v>
      </c>
      <c r="J216" s="39">
        <f>J217+J219</f>
        <v>10600</v>
      </c>
      <c r="K216" s="39">
        <f t="shared" ref="K216:L216" si="48">K217+K219</f>
        <v>73714</v>
      </c>
      <c r="L216" s="39">
        <f t="shared" si="48"/>
        <v>84314</v>
      </c>
      <c r="M216" s="13"/>
      <c r="N216" s="27">
        <f t="shared" si="38"/>
        <v>84314</v>
      </c>
    </row>
    <row r="217" spans="1:14">
      <c r="A217" s="45" t="s">
        <v>243</v>
      </c>
      <c r="B217" s="46" t="s">
        <v>99</v>
      </c>
      <c r="C217" s="46" t="s">
        <v>102</v>
      </c>
      <c r="D217" s="46" t="s">
        <v>226</v>
      </c>
      <c r="E217" s="46" t="s">
        <v>230</v>
      </c>
      <c r="F217" s="46">
        <v>852</v>
      </c>
      <c r="G217" s="46"/>
      <c r="H217" s="46"/>
      <c r="I217" s="38" t="s">
        <v>1</v>
      </c>
      <c r="J217" s="39">
        <f>J218</f>
        <v>10000</v>
      </c>
      <c r="K217" s="39">
        <f t="shared" ref="K217:L217" si="49">K218</f>
        <v>73714</v>
      </c>
      <c r="L217" s="39">
        <f t="shared" si="49"/>
        <v>83714</v>
      </c>
      <c r="M217" s="13"/>
      <c r="N217" s="27">
        <f t="shared" si="38"/>
        <v>83714</v>
      </c>
    </row>
    <row r="218" spans="1:14">
      <c r="A218" s="17" t="s">
        <v>244</v>
      </c>
      <c r="B218" s="16" t="s">
        <v>99</v>
      </c>
      <c r="C218" s="16" t="s">
        <v>102</v>
      </c>
      <c r="D218" s="16" t="s">
        <v>226</v>
      </c>
      <c r="E218" s="16" t="s">
        <v>230</v>
      </c>
      <c r="F218" s="16">
        <v>852</v>
      </c>
      <c r="G218" s="16"/>
      <c r="H218" s="16">
        <v>291</v>
      </c>
      <c r="I218" s="56">
        <v>1143</v>
      </c>
      <c r="J218" s="57">
        <v>10000</v>
      </c>
      <c r="K218" s="13">
        <v>73714</v>
      </c>
      <c r="L218" s="13">
        <f t="shared" ref="L218:L289" si="50">J218+K218</f>
        <v>83714</v>
      </c>
      <c r="M218" s="13"/>
      <c r="N218" s="13">
        <f t="shared" si="38"/>
        <v>83714</v>
      </c>
    </row>
    <row r="219" spans="1:14">
      <c r="A219" s="17" t="s">
        <v>212</v>
      </c>
      <c r="B219" s="46" t="s">
        <v>99</v>
      </c>
      <c r="C219" s="46" t="s">
        <v>102</v>
      </c>
      <c r="D219" s="46" t="s">
        <v>226</v>
      </c>
      <c r="E219" s="46" t="s">
        <v>230</v>
      </c>
      <c r="F219" s="46">
        <v>853</v>
      </c>
      <c r="G219" s="46"/>
      <c r="H219" s="46"/>
      <c r="I219" s="38"/>
      <c r="J219" s="39">
        <f>J220</f>
        <v>600</v>
      </c>
      <c r="K219" s="13"/>
      <c r="L219" s="13">
        <f t="shared" si="50"/>
        <v>600</v>
      </c>
      <c r="M219" s="13"/>
      <c r="N219" s="13">
        <f t="shared" si="38"/>
        <v>600</v>
      </c>
    </row>
    <row r="220" spans="1:14" ht="38.25">
      <c r="A220" s="17" t="s">
        <v>213</v>
      </c>
      <c r="B220" s="16" t="s">
        <v>99</v>
      </c>
      <c r="C220" s="16" t="s">
        <v>102</v>
      </c>
      <c r="D220" s="16" t="s">
        <v>226</v>
      </c>
      <c r="E220" s="16" t="s">
        <v>230</v>
      </c>
      <c r="F220" s="16">
        <v>853</v>
      </c>
      <c r="G220" s="16"/>
      <c r="H220" s="16">
        <v>292</v>
      </c>
      <c r="I220" s="19">
        <v>1144</v>
      </c>
      <c r="J220" s="12">
        <v>600</v>
      </c>
      <c r="K220" s="13"/>
      <c r="L220" s="13">
        <f t="shared" si="50"/>
        <v>600</v>
      </c>
      <c r="M220" s="13"/>
      <c r="N220" s="13">
        <f t="shared" si="38"/>
        <v>600</v>
      </c>
    </row>
    <row r="221" spans="1:14" ht="27">
      <c r="A221" s="82" t="s">
        <v>245</v>
      </c>
      <c r="B221" s="69" t="s">
        <v>99</v>
      </c>
      <c r="C221" s="69" t="s">
        <v>102</v>
      </c>
      <c r="D221" s="69" t="s">
        <v>226</v>
      </c>
      <c r="E221" s="69" t="s">
        <v>246</v>
      </c>
      <c r="F221" s="69"/>
      <c r="G221" s="69"/>
      <c r="H221" s="69"/>
      <c r="I221" s="76"/>
      <c r="J221" s="77">
        <f t="shared" ref="J221:J225" si="51">J222</f>
        <v>149990</v>
      </c>
      <c r="K221" s="13"/>
      <c r="L221" s="109">
        <f t="shared" si="50"/>
        <v>149990</v>
      </c>
      <c r="M221" s="13"/>
      <c r="N221" s="109">
        <f t="shared" si="38"/>
        <v>149990</v>
      </c>
    </row>
    <row r="222" spans="1:14" ht="25.5">
      <c r="A222" s="40" t="s">
        <v>129</v>
      </c>
      <c r="B222" s="46" t="s">
        <v>99</v>
      </c>
      <c r="C222" s="46" t="s">
        <v>102</v>
      </c>
      <c r="D222" s="46" t="s">
        <v>226</v>
      </c>
      <c r="E222" s="46" t="s">
        <v>246</v>
      </c>
      <c r="F222" s="46">
        <v>200</v>
      </c>
      <c r="G222" s="46"/>
      <c r="H222" s="69"/>
      <c r="I222" s="76"/>
      <c r="J222" s="26">
        <f t="shared" si="51"/>
        <v>149990</v>
      </c>
      <c r="K222" s="13"/>
      <c r="L222" s="27">
        <f t="shared" si="50"/>
        <v>149990</v>
      </c>
      <c r="M222" s="13"/>
      <c r="N222" s="27">
        <f t="shared" si="38"/>
        <v>149990</v>
      </c>
    </row>
    <row r="223" spans="1:14" ht="38.25">
      <c r="A223" s="40" t="s">
        <v>131</v>
      </c>
      <c r="B223" s="46" t="s">
        <v>99</v>
      </c>
      <c r="C223" s="46" t="s">
        <v>102</v>
      </c>
      <c r="D223" s="46" t="s">
        <v>226</v>
      </c>
      <c r="E223" s="46" t="s">
        <v>246</v>
      </c>
      <c r="F223" s="46">
        <v>240</v>
      </c>
      <c r="G223" s="46"/>
      <c r="H223" s="69"/>
      <c r="I223" s="76"/>
      <c r="J223" s="26">
        <f t="shared" si="51"/>
        <v>149990</v>
      </c>
      <c r="K223" s="13"/>
      <c r="L223" s="27">
        <f t="shared" si="50"/>
        <v>149990</v>
      </c>
      <c r="M223" s="13"/>
      <c r="N223" s="27">
        <f t="shared" si="38"/>
        <v>149990</v>
      </c>
    </row>
    <row r="224" spans="1:14" ht="38.25">
      <c r="A224" s="6" t="s">
        <v>133</v>
      </c>
      <c r="B224" s="46" t="s">
        <v>99</v>
      </c>
      <c r="C224" s="46" t="s">
        <v>102</v>
      </c>
      <c r="D224" s="46" t="s">
        <v>226</v>
      </c>
      <c r="E224" s="46" t="s">
        <v>246</v>
      </c>
      <c r="F224" s="46">
        <v>244</v>
      </c>
      <c r="G224" s="46"/>
      <c r="H224" s="69"/>
      <c r="I224" s="76"/>
      <c r="J224" s="26">
        <f t="shared" si="51"/>
        <v>149990</v>
      </c>
      <c r="K224" s="13"/>
      <c r="L224" s="27">
        <f t="shared" si="50"/>
        <v>149990</v>
      </c>
      <c r="M224" s="13"/>
      <c r="N224" s="27">
        <f t="shared" si="38"/>
        <v>149990</v>
      </c>
    </row>
    <row r="225" spans="1:14">
      <c r="A225" s="83" t="s">
        <v>247</v>
      </c>
      <c r="B225" s="16" t="s">
        <v>99</v>
      </c>
      <c r="C225" s="16" t="s">
        <v>102</v>
      </c>
      <c r="D225" s="16" t="s">
        <v>226</v>
      </c>
      <c r="E225" s="16" t="s">
        <v>246</v>
      </c>
      <c r="F225" s="16">
        <v>244</v>
      </c>
      <c r="G225" s="16"/>
      <c r="H225" s="16">
        <v>226</v>
      </c>
      <c r="I225" s="19"/>
      <c r="J225" s="12">
        <f t="shared" si="51"/>
        <v>149990</v>
      </c>
      <c r="K225" s="13"/>
      <c r="L225" s="13">
        <f t="shared" si="50"/>
        <v>149990</v>
      </c>
      <c r="M225" s="13"/>
      <c r="N225" s="13">
        <f t="shared" si="38"/>
        <v>149990</v>
      </c>
    </row>
    <row r="226" spans="1:14">
      <c r="A226" s="17" t="s">
        <v>248</v>
      </c>
      <c r="B226" s="16" t="s">
        <v>99</v>
      </c>
      <c r="C226" s="16" t="s">
        <v>102</v>
      </c>
      <c r="D226" s="16" t="s">
        <v>226</v>
      </c>
      <c r="E226" s="16" t="s">
        <v>246</v>
      </c>
      <c r="F226" s="16">
        <v>244</v>
      </c>
      <c r="G226" s="16"/>
      <c r="H226" s="16">
        <v>226</v>
      </c>
      <c r="I226" s="19">
        <v>1140</v>
      </c>
      <c r="J226" s="12">
        <v>149990</v>
      </c>
      <c r="K226" s="13"/>
      <c r="L226" s="13">
        <f t="shared" si="50"/>
        <v>149990</v>
      </c>
      <c r="M226" s="13"/>
      <c r="N226" s="13">
        <f t="shared" si="38"/>
        <v>149990</v>
      </c>
    </row>
    <row r="227" spans="1:14" s="60" customFormat="1">
      <c r="A227" s="50" t="s">
        <v>664</v>
      </c>
      <c r="B227" s="51"/>
      <c r="C227" s="51"/>
      <c r="D227" s="51"/>
      <c r="E227" s="51"/>
      <c r="F227" s="51"/>
      <c r="G227" s="51"/>
      <c r="H227" s="51"/>
      <c r="I227" s="52"/>
      <c r="J227" s="53"/>
      <c r="K227" s="108"/>
      <c r="L227" s="108">
        <v>149990</v>
      </c>
      <c r="M227" s="108"/>
      <c r="N227" s="108">
        <v>149990</v>
      </c>
    </row>
    <row r="228" spans="1:14">
      <c r="A228" s="36" t="s">
        <v>249</v>
      </c>
      <c r="B228" s="37" t="s">
        <v>99</v>
      </c>
      <c r="C228" s="5" t="s">
        <v>104</v>
      </c>
      <c r="D228" s="5" t="s">
        <v>1</v>
      </c>
      <c r="E228" s="5" t="s">
        <v>1</v>
      </c>
      <c r="F228" s="5" t="s">
        <v>1</v>
      </c>
      <c r="G228" s="5"/>
      <c r="H228" s="5" t="s">
        <v>1</v>
      </c>
      <c r="I228" s="38" t="s">
        <v>1</v>
      </c>
      <c r="J228" s="39">
        <f>J229</f>
        <v>4589700</v>
      </c>
      <c r="K228" s="39">
        <f t="shared" ref="K228:N228" si="52">K229</f>
        <v>0</v>
      </c>
      <c r="L228" s="39">
        <f t="shared" si="52"/>
        <v>4589700</v>
      </c>
      <c r="M228" s="39">
        <f t="shared" si="52"/>
        <v>0</v>
      </c>
      <c r="N228" s="39">
        <f t="shared" si="52"/>
        <v>4589700</v>
      </c>
    </row>
    <row r="229" spans="1:14" ht="25.5">
      <c r="A229" s="36" t="s">
        <v>250</v>
      </c>
      <c r="B229" s="37" t="s">
        <v>99</v>
      </c>
      <c r="C229" s="5" t="s">
        <v>104</v>
      </c>
      <c r="D229" s="5" t="s">
        <v>123</v>
      </c>
      <c r="E229" s="5" t="s">
        <v>1</v>
      </c>
      <c r="F229" s="5" t="s">
        <v>1</v>
      </c>
      <c r="G229" s="5" t="s">
        <v>1</v>
      </c>
      <c r="H229" s="38"/>
      <c r="I229" s="38" t="s">
        <v>1</v>
      </c>
      <c r="J229" s="39">
        <f>J230+J256</f>
        <v>4589700</v>
      </c>
      <c r="K229" s="39">
        <f>K230+K256</f>
        <v>0</v>
      </c>
      <c r="L229" s="39">
        <f>L230+L256</f>
        <v>4589700</v>
      </c>
      <c r="M229" s="39">
        <f>M230+M256</f>
        <v>0</v>
      </c>
      <c r="N229" s="39">
        <f>N230+N256</f>
        <v>4589700</v>
      </c>
    </row>
    <row r="230" spans="1:14">
      <c r="A230" s="40" t="s">
        <v>105</v>
      </c>
      <c r="B230" s="5" t="s">
        <v>99</v>
      </c>
      <c r="C230" s="5" t="s">
        <v>104</v>
      </c>
      <c r="D230" s="5" t="s">
        <v>123</v>
      </c>
      <c r="E230" s="5" t="s">
        <v>106</v>
      </c>
      <c r="F230" s="5" t="s">
        <v>1</v>
      </c>
      <c r="G230" s="5" t="s">
        <v>1</v>
      </c>
      <c r="H230" s="38"/>
      <c r="I230" s="38" t="s">
        <v>1</v>
      </c>
      <c r="J230" s="39">
        <f>J231</f>
        <v>3289700</v>
      </c>
      <c r="K230" s="39">
        <f t="shared" ref="K230:N233" si="53">K231</f>
        <v>0</v>
      </c>
      <c r="L230" s="39">
        <f t="shared" si="53"/>
        <v>3289700</v>
      </c>
      <c r="M230" s="39">
        <f t="shared" si="53"/>
        <v>0</v>
      </c>
      <c r="N230" s="39">
        <f t="shared" si="53"/>
        <v>3289700</v>
      </c>
    </row>
    <row r="231" spans="1:14">
      <c r="A231" s="40" t="s">
        <v>227</v>
      </c>
      <c r="B231" s="5" t="s">
        <v>99</v>
      </c>
      <c r="C231" s="5" t="s">
        <v>104</v>
      </c>
      <c r="D231" s="5" t="s">
        <v>123</v>
      </c>
      <c r="E231" s="5" t="s">
        <v>228</v>
      </c>
      <c r="F231" s="5" t="s">
        <v>1</v>
      </c>
      <c r="G231" s="5" t="s">
        <v>1</v>
      </c>
      <c r="H231" s="38"/>
      <c r="I231" s="38" t="s">
        <v>1</v>
      </c>
      <c r="J231" s="39">
        <f>J232</f>
        <v>3289700</v>
      </c>
      <c r="K231" s="39">
        <f t="shared" si="53"/>
        <v>0</v>
      </c>
      <c r="L231" s="39">
        <f t="shared" si="53"/>
        <v>3289700</v>
      </c>
      <c r="M231" s="39">
        <f t="shared" si="53"/>
        <v>0</v>
      </c>
      <c r="N231" s="39">
        <f t="shared" si="53"/>
        <v>3289700</v>
      </c>
    </row>
    <row r="232" spans="1:14" ht="54">
      <c r="A232" s="41" t="s">
        <v>251</v>
      </c>
      <c r="B232" s="42" t="s">
        <v>99</v>
      </c>
      <c r="C232" s="42" t="s">
        <v>104</v>
      </c>
      <c r="D232" s="42" t="s">
        <v>123</v>
      </c>
      <c r="E232" s="42" t="s">
        <v>252</v>
      </c>
      <c r="F232" s="42" t="s">
        <v>1</v>
      </c>
      <c r="G232" s="42" t="s">
        <v>1</v>
      </c>
      <c r="H232" s="43"/>
      <c r="I232" s="43" t="s">
        <v>1</v>
      </c>
      <c r="J232" s="39">
        <f>J233</f>
        <v>3289700</v>
      </c>
      <c r="K232" s="39">
        <f t="shared" si="53"/>
        <v>0</v>
      </c>
      <c r="L232" s="44">
        <f>L233+L244</f>
        <v>3289700</v>
      </c>
      <c r="M232" s="44">
        <f t="shared" ref="M232:N232" si="54">M233+M244</f>
        <v>0</v>
      </c>
      <c r="N232" s="44">
        <f t="shared" si="54"/>
        <v>3289700</v>
      </c>
    </row>
    <row r="233" spans="1:14" ht="76.5">
      <c r="A233" s="40" t="s">
        <v>111</v>
      </c>
      <c r="B233" s="5" t="s">
        <v>99</v>
      </c>
      <c r="C233" s="5" t="s">
        <v>104</v>
      </c>
      <c r="D233" s="5" t="s">
        <v>123</v>
      </c>
      <c r="E233" s="5" t="s">
        <v>252</v>
      </c>
      <c r="F233" s="5" t="s">
        <v>112</v>
      </c>
      <c r="G233" s="5" t="s">
        <v>1</v>
      </c>
      <c r="H233" s="38"/>
      <c r="I233" s="38" t="s">
        <v>1</v>
      </c>
      <c r="J233" s="39">
        <f>J234</f>
        <v>3289700</v>
      </c>
      <c r="K233" s="39">
        <f t="shared" si="53"/>
        <v>0</v>
      </c>
      <c r="L233" s="39">
        <f t="shared" si="53"/>
        <v>3289700</v>
      </c>
      <c r="M233" s="39">
        <f t="shared" si="53"/>
        <v>-286400</v>
      </c>
      <c r="N233" s="39">
        <f t="shared" si="53"/>
        <v>3003300</v>
      </c>
    </row>
    <row r="234" spans="1:14" ht="25.5">
      <c r="A234" s="40" t="s">
        <v>113</v>
      </c>
      <c r="B234" s="5" t="s">
        <v>99</v>
      </c>
      <c r="C234" s="5" t="s">
        <v>104</v>
      </c>
      <c r="D234" s="5" t="s">
        <v>123</v>
      </c>
      <c r="E234" s="5" t="s">
        <v>252</v>
      </c>
      <c r="F234" s="5" t="s">
        <v>114</v>
      </c>
      <c r="G234" s="5" t="s">
        <v>1</v>
      </c>
      <c r="H234" s="38"/>
      <c r="I234" s="38" t="s">
        <v>1</v>
      </c>
      <c r="J234" s="39">
        <f>J235+J238+J242</f>
        <v>3289700</v>
      </c>
      <c r="K234" s="39">
        <f>K235+K238+K242</f>
        <v>0</v>
      </c>
      <c r="L234" s="39">
        <f>L235+L238+L242</f>
        <v>3289700</v>
      </c>
      <c r="M234" s="39">
        <f t="shared" ref="M234:N234" si="55">M235+M238+M242</f>
        <v>-286400</v>
      </c>
      <c r="N234" s="39">
        <f t="shared" si="55"/>
        <v>3003300</v>
      </c>
    </row>
    <row r="235" spans="1:14" ht="25.5">
      <c r="A235" s="6" t="s">
        <v>115</v>
      </c>
      <c r="B235" s="5" t="s">
        <v>99</v>
      </c>
      <c r="C235" s="5" t="s">
        <v>104</v>
      </c>
      <c r="D235" s="5" t="s">
        <v>123</v>
      </c>
      <c r="E235" s="5" t="s">
        <v>252</v>
      </c>
      <c r="F235" s="5" t="s">
        <v>117</v>
      </c>
      <c r="G235" s="5" t="s">
        <v>1</v>
      </c>
      <c r="H235" s="38"/>
      <c r="I235" s="38" t="s">
        <v>1</v>
      </c>
      <c r="J235" s="39">
        <f>SUM(J236:J237)</f>
        <v>1792019.76</v>
      </c>
      <c r="K235" s="39">
        <f t="shared" ref="K235:L235" si="56">SUM(K236:K237)</f>
        <v>9500</v>
      </c>
      <c r="L235" s="39">
        <f t="shared" si="56"/>
        <v>1801519.76</v>
      </c>
      <c r="M235" s="13"/>
      <c r="N235" s="27">
        <f t="shared" si="38"/>
        <v>1801519.76</v>
      </c>
    </row>
    <row r="236" spans="1:14">
      <c r="A236" s="17" t="s">
        <v>116</v>
      </c>
      <c r="B236" s="16" t="s">
        <v>99</v>
      </c>
      <c r="C236" s="16" t="s">
        <v>104</v>
      </c>
      <c r="D236" s="16" t="s">
        <v>123</v>
      </c>
      <c r="E236" s="16" t="s">
        <v>252</v>
      </c>
      <c r="F236" s="16" t="s">
        <v>117</v>
      </c>
      <c r="G236" s="17" t="s">
        <v>491</v>
      </c>
      <c r="H236" s="85">
        <v>211</v>
      </c>
      <c r="I236" s="150"/>
      <c r="J236" s="57">
        <v>1792019.76</v>
      </c>
      <c r="K236" s="13"/>
      <c r="L236" s="13">
        <f t="shared" si="50"/>
        <v>1792019.76</v>
      </c>
      <c r="M236" s="13"/>
      <c r="N236" s="13">
        <f t="shared" si="38"/>
        <v>1792019.76</v>
      </c>
    </row>
    <row r="237" spans="1:14" ht="25.5">
      <c r="A237" s="17" t="s">
        <v>160</v>
      </c>
      <c r="B237" s="16" t="s">
        <v>99</v>
      </c>
      <c r="C237" s="16" t="s">
        <v>104</v>
      </c>
      <c r="D237" s="16" t="s">
        <v>123</v>
      </c>
      <c r="E237" s="16" t="s">
        <v>252</v>
      </c>
      <c r="F237" s="16" t="s">
        <v>117</v>
      </c>
      <c r="G237" s="84" t="s">
        <v>491</v>
      </c>
      <c r="H237" s="11">
        <v>266</v>
      </c>
      <c r="I237" s="10"/>
      <c r="J237" s="57"/>
      <c r="K237" s="13">
        <v>9500</v>
      </c>
      <c r="L237" s="13">
        <f t="shared" si="50"/>
        <v>9500</v>
      </c>
      <c r="M237" s="13"/>
      <c r="N237" s="13">
        <f t="shared" si="38"/>
        <v>9500</v>
      </c>
    </row>
    <row r="238" spans="1:14">
      <c r="A238" s="45" t="s">
        <v>253</v>
      </c>
      <c r="B238" s="46" t="s">
        <v>99</v>
      </c>
      <c r="C238" s="46" t="s">
        <v>104</v>
      </c>
      <c r="D238" s="46" t="s">
        <v>123</v>
      </c>
      <c r="E238" s="46" t="s">
        <v>252</v>
      </c>
      <c r="F238" s="46">
        <v>122</v>
      </c>
      <c r="G238" s="45"/>
      <c r="H238" s="151"/>
      <c r="I238" s="151"/>
      <c r="J238" s="39">
        <f>J239</f>
        <v>956490.27</v>
      </c>
      <c r="K238" s="27"/>
      <c r="L238" s="27">
        <f>L239+L240</f>
        <v>956490.27</v>
      </c>
      <c r="M238" s="27">
        <f t="shared" ref="M238:N238" si="57">M239+M240</f>
        <v>-286400</v>
      </c>
      <c r="N238" s="27">
        <f t="shared" si="57"/>
        <v>670090.27</v>
      </c>
    </row>
    <row r="239" spans="1:14" ht="25.5">
      <c r="A239" s="21" t="s">
        <v>156</v>
      </c>
      <c r="B239" s="20" t="s">
        <v>99</v>
      </c>
      <c r="C239" s="20" t="s">
        <v>104</v>
      </c>
      <c r="D239" s="20" t="s">
        <v>123</v>
      </c>
      <c r="E239" s="20" t="s">
        <v>252</v>
      </c>
      <c r="F239" s="20">
        <v>122</v>
      </c>
      <c r="G239" s="21" t="s">
        <v>491</v>
      </c>
      <c r="H239" s="85">
        <v>212</v>
      </c>
      <c r="I239" s="85">
        <v>1101</v>
      </c>
      <c r="J239" s="189">
        <v>956490.27</v>
      </c>
      <c r="K239" s="190"/>
      <c r="L239" s="190">
        <f t="shared" si="50"/>
        <v>956490.27</v>
      </c>
      <c r="M239" s="190">
        <v>-516400</v>
      </c>
      <c r="N239" s="190">
        <f t="shared" si="38"/>
        <v>440090.27</v>
      </c>
    </row>
    <row r="240" spans="1:14">
      <c r="A240" s="196" t="s">
        <v>128</v>
      </c>
      <c r="B240" s="20" t="s">
        <v>99</v>
      </c>
      <c r="C240" s="20" t="s">
        <v>104</v>
      </c>
      <c r="D240" s="20" t="s">
        <v>123</v>
      </c>
      <c r="E240" s="20" t="s">
        <v>252</v>
      </c>
      <c r="F240" s="20">
        <v>122</v>
      </c>
      <c r="G240" s="21" t="s">
        <v>491</v>
      </c>
      <c r="H240" s="85">
        <v>226</v>
      </c>
      <c r="I240" s="11"/>
      <c r="J240" s="57"/>
      <c r="K240" s="13"/>
      <c r="L240" s="13">
        <f>L241</f>
        <v>0</v>
      </c>
      <c r="M240" s="13">
        <f t="shared" ref="M240:N240" si="58">M241</f>
        <v>230000</v>
      </c>
      <c r="N240" s="13">
        <f t="shared" si="58"/>
        <v>230000</v>
      </c>
    </row>
    <row r="241" spans="1:14">
      <c r="A241" s="11" t="s">
        <v>248</v>
      </c>
      <c r="B241" s="23" t="s">
        <v>99</v>
      </c>
      <c r="C241" s="23" t="s">
        <v>104</v>
      </c>
      <c r="D241" s="23" t="s">
        <v>123</v>
      </c>
      <c r="E241" s="23" t="s">
        <v>252</v>
      </c>
      <c r="F241" s="23">
        <v>122</v>
      </c>
      <c r="G241" s="11" t="s">
        <v>491</v>
      </c>
      <c r="H241" s="11">
        <v>226</v>
      </c>
      <c r="I241" s="11">
        <v>1140</v>
      </c>
      <c r="J241" s="57"/>
      <c r="K241" s="13"/>
      <c r="L241" s="13"/>
      <c r="M241" s="13">
        <v>230000</v>
      </c>
      <c r="N241" s="194">
        <f>L241+M241</f>
        <v>230000</v>
      </c>
    </row>
    <row r="242" spans="1:14" ht="51">
      <c r="A242" s="25" t="s">
        <v>119</v>
      </c>
      <c r="B242" s="24" t="s">
        <v>99</v>
      </c>
      <c r="C242" s="24" t="s">
        <v>104</v>
      </c>
      <c r="D242" s="24" t="s">
        <v>123</v>
      </c>
      <c r="E242" s="24" t="s">
        <v>252</v>
      </c>
      <c r="F242" s="24">
        <v>129</v>
      </c>
      <c r="G242" s="11"/>
      <c r="H242" s="11"/>
      <c r="I242" s="192"/>
      <c r="J242" s="193">
        <f>J243</f>
        <v>541189.97</v>
      </c>
      <c r="K242" s="193">
        <f t="shared" ref="K242:L242" si="59">K243</f>
        <v>-9500</v>
      </c>
      <c r="L242" s="193">
        <f t="shared" si="59"/>
        <v>531689.97</v>
      </c>
      <c r="M242" s="194"/>
      <c r="N242" s="195">
        <f t="shared" si="38"/>
        <v>531689.97</v>
      </c>
    </row>
    <row r="243" spans="1:14">
      <c r="A243" s="197" t="s">
        <v>254</v>
      </c>
      <c r="B243" s="198" t="s">
        <v>99</v>
      </c>
      <c r="C243" s="198" t="s">
        <v>104</v>
      </c>
      <c r="D243" s="198" t="s">
        <v>123</v>
      </c>
      <c r="E243" s="198" t="s">
        <v>252</v>
      </c>
      <c r="F243" s="198">
        <v>129</v>
      </c>
      <c r="G243" s="197" t="s">
        <v>491</v>
      </c>
      <c r="H243" s="200">
        <v>213</v>
      </c>
      <c r="I243" s="150"/>
      <c r="J243" s="57">
        <v>541189.97</v>
      </c>
      <c r="K243" s="13">
        <v>-9500</v>
      </c>
      <c r="L243" s="13">
        <f t="shared" si="50"/>
        <v>531689.97</v>
      </c>
      <c r="M243" s="13"/>
      <c r="N243" s="13">
        <f t="shared" si="38"/>
        <v>531689.97</v>
      </c>
    </row>
    <row r="244" spans="1:14" ht="25.5">
      <c r="A244" s="40" t="s">
        <v>129</v>
      </c>
      <c r="B244" s="191" t="s">
        <v>99</v>
      </c>
      <c r="C244" s="191" t="s">
        <v>104</v>
      </c>
      <c r="D244" s="191" t="s">
        <v>123</v>
      </c>
      <c r="E244" s="191" t="s">
        <v>252</v>
      </c>
      <c r="F244" s="191">
        <v>200</v>
      </c>
      <c r="G244" s="151" t="s">
        <v>491</v>
      </c>
      <c r="H244" s="25"/>
      <c r="I244" s="25"/>
      <c r="J244" s="39"/>
      <c r="K244" s="27"/>
      <c r="L244" s="27">
        <f>L245</f>
        <v>0</v>
      </c>
      <c r="M244" s="27">
        <f t="shared" ref="M244:N244" si="60">M245</f>
        <v>286400</v>
      </c>
      <c r="N244" s="27">
        <f t="shared" si="60"/>
        <v>286400</v>
      </c>
    </row>
    <row r="245" spans="1:14" ht="38.25">
      <c r="A245" s="40" t="s">
        <v>131</v>
      </c>
      <c r="B245" s="191" t="s">
        <v>99</v>
      </c>
      <c r="C245" s="191" t="s">
        <v>104</v>
      </c>
      <c r="D245" s="191" t="s">
        <v>123</v>
      </c>
      <c r="E245" s="191" t="s">
        <v>252</v>
      </c>
      <c r="F245" s="191">
        <v>240</v>
      </c>
      <c r="G245" s="151" t="s">
        <v>491</v>
      </c>
      <c r="H245" s="25"/>
      <c r="I245" s="25"/>
      <c r="J245" s="39"/>
      <c r="K245" s="27"/>
      <c r="L245" s="27">
        <f>L246+L251</f>
        <v>0</v>
      </c>
      <c r="M245" s="27">
        <f t="shared" ref="M245:N245" si="61">M246+M251</f>
        <v>286400</v>
      </c>
      <c r="N245" s="27">
        <f t="shared" si="61"/>
        <v>286400</v>
      </c>
    </row>
    <row r="246" spans="1:14" ht="38.25">
      <c r="A246" s="6" t="s">
        <v>161</v>
      </c>
      <c r="B246" s="191" t="s">
        <v>99</v>
      </c>
      <c r="C246" s="191" t="s">
        <v>104</v>
      </c>
      <c r="D246" s="191" t="s">
        <v>123</v>
      </c>
      <c r="E246" s="191" t="s">
        <v>252</v>
      </c>
      <c r="F246" s="191">
        <v>242</v>
      </c>
      <c r="G246" s="151" t="s">
        <v>491</v>
      </c>
      <c r="H246" s="25"/>
      <c r="I246" s="25"/>
      <c r="J246" s="39"/>
      <c r="K246" s="27"/>
      <c r="L246" s="27">
        <f>L247+L249</f>
        <v>0</v>
      </c>
      <c r="M246" s="27">
        <f t="shared" ref="M246:N246" si="62">M247+M249</f>
        <v>239533.34</v>
      </c>
      <c r="N246" s="27">
        <f t="shared" si="62"/>
        <v>239533.34</v>
      </c>
    </row>
    <row r="247" spans="1:14">
      <c r="A247" s="197" t="s">
        <v>289</v>
      </c>
      <c r="B247" s="198" t="s">
        <v>99</v>
      </c>
      <c r="C247" s="198" t="s">
        <v>104</v>
      </c>
      <c r="D247" s="198" t="s">
        <v>123</v>
      </c>
      <c r="E247" s="198" t="s">
        <v>252</v>
      </c>
      <c r="F247" s="198">
        <v>242</v>
      </c>
      <c r="G247" s="199" t="s">
        <v>491</v>
      </c>
      <c r="H247" s="11">
        <v>310</v>
      </c>
      <c r="I247" s="11"/>
      <c r="J247" s="57"/>
      <c r="K247" s="13"/>
      <c r="L247" s="13">
        <f>L248</f>
        <v>0</v>
      </c>
      <c r="M247" s="13">
        <f t="shared" ref="M247:N247" si="63">M248</f>
        <v>187133.34</v>
      </c>
      <c r="N247" s="13">
        <f t="shared" si="63"/>
        <v>187133.34</v>
      </c>
    </row>
    <row r="248" spans="1:14">
      <c r="A248" s="197" t="s">
        <v>290</v>
      </c>
      <c r="B248" s="198" t="s">
        <v>99</v>
      </c>
      <c r="C248" s="198" t="s">
        <v>104</v>
      </c>
      <c r="D248" s="198" t="s">
        <v>123</v>
      </c>
      <c r="E248" s="198" t="s">
        <v>252</v>
      </c>
      <c r="F248" s="198">
        <v>242</v>
      </c>
      <c r="G248" s="199" t="s">
        <v>491</v>
      </c>
      <c r="H248" s="11">
        <v>310</v>
      </c>
      <c r="I248" s="11">
        <v>1116</v>
      </c>
      <c r="J248" s="57"/>
      <c r="K248" s="13"/>
      <c r="L248" s="13"/>
      <c r="M248" s="13">
        <v>187133.34</v>
      </c>
      <c r="N248" s="13">
        <f>L248+M248</f>
        <v>187133.34</v>
      </c>
    </row>
    <row r="249" spans="1:14">
      <c r="A249" s="17" t="s">
        <v>172</v>
      </c>
      <c r="B249" s="198" t="s">
        <v>99</v>
      </c>
      <c r="C249" s="198" t="s">
        <v>104</v>
      </c>
      <c r="D249" s="198" t="s">
        <v>123</v>
      </c>
      <c r="E249" s="198" t="s">
        <v>252</v>
      </c>
      <c r="F249" s="198">
        <v>242</v>
      </c>
      <c r="G249" s="199" t="s">
        <v>491</v>
      </c>
      <c r="H249" s="11">
        <v>340</v>
      </c>
      <c r="I249" s="11"/>
      <c r="J249" s="57"/>
      <c r="K249" s="13"/>
      <c r="L249" s="13">
        <f>L250</f>
        <v>0</v>
      </c>
      <c r="M249" s="13">
        <f t="shared" ref="M249:N249" si="64">M250</f>
        <v>52400</v>
      </c>
      <c r="N249" s="13">
        <f t="shared" si="64"/>
        <v>52400</v>
      </c>
    </row>
    <row r="250" spans="1:14" ht="25.5">
      <c r="A250" s="17" t="s">
        <v>173</v>
      </c>
      <c r="B250" s="198" t="s">
        <v>99</v>
      </c>
      <c r="C250" s="198" t="s">
        <v>104</v>
      </c>
      <c r="D250" s="198" t="s">
        <v>123</v>
      </c>
      <c r="E250" s="198" t="s">
        <v>252</v>
      </c>
      <c r="F250" s="198">
        <v>242</v>
      </c>
      <c r="G250" s="199" t="s">
        <v>491</v>
      </c>
      <c r="H250" s="11">
        <v>346</v>
      </c>
      <c r="I250" s="11">
        <v>1123</v>
      </c>
      <c r="J250" s="57"/>
      <c r="K250" s="13"/>
      <c r="L250" s="13"/>
      <c r="M250" s="13">
        <v>52400</v>
      </c>
      <c r="N250" s="13">
        <f>L250+M250</f>
        <v>52400</v>
      </c>
    </row>
    <row r="251" spans="1:14" ht="38.25">
      <c r="A251" s="6" t="s">
        <v>133</v>
      </c>
      <c r="B251" s="191" t="s">
        <v>99</v>
      </c>
      <c r="C251" s="191" t="s">
        <v>104</v>
      </c>
      <c r="D251" s="191" t="s">
        <v>123</v>
      </c>
      <c r="E251" s="191" t="s">
        <v>252</v>
      </c>
      <c r="F251" s="191">
        <v>244</v>
      </c>
      <c r="G251" s="151"/>
      <c r="H251" s="25"/>
      <c r="I251" s="25"/>
      <c r="J251" s="39"/>
      <c r="K251" s="27"/>
      <c r="L251" s="27">
        <f>L252+L254</f>
        <v>0</v>
      </c>
      <c r="M251" s="27">
        <f t="shared" ref="M251:N251" si="65">M252+M254</f>
        <v>46866.66</v>
      </c>
      <c r="N251" s="27">
        <f t="shared" si="65"/>
        <v>46866.66</v>
      </c>
    </row>
    <row r="252" spans="1:14">
      <c r="A252" s="197" t="s">
        <v>289</v>
      </c>
      <c r="B252" s="198" t="s">
        <v>99</v>
      </c>
      <c r="C252" s="198" t="s">
        <v>104</v>
      </c>
      <c r="D252" s="198" t="s">
        <v>123</v>
      </c>
      <c r="E252" s="198" t="s">
        <v>252</v>
      </c>
      <c r="F252" s="198">
        <v>244</v>
      </c>
      <c r="G252" s="199" t="s">
        <v>491</v>
      </c>
      <c r="H252" s="11">
        <v>310</v>
      </c>
      <c r="I252" s="11"/>
      <c r="J252" s="57"/>
      <c r="K252" s="13"/>
      <c r="L252" s="13">
        <f>L253</f>
        <v>0</v>
      </c>
      <c r="M252" s="13">
        <f t="shared" ref="M252:N252" si="66">M253</f>
        <v>24533.33</v>
      </c>
      <c r="N252" s="13">
        <f t="shared" si="66"/>
        <v>24533.33</v>
      </c>
    </row>
    <row r="253" spans="1:14">
      <c r="A253" s="197" t="s">
        <v>290</v>
      </c>
      <c r="B253" s="198" t="s">
        <v>99</v>
      </c>
      <c r="C253" s="198" t="s">
        <v>104</v>
      </c>
      <c r="D253" s="198" t="s">
        <v>123</v>
      </c>
      <c r="E253" s="198" t="s">
        <v>252</v>
      </c>
      <c r="F253" s="198">
        <v>244</v>
      </c>
      <c r="G253" s="199" t="s">
        <v>491</v>
      </c>
      <c r="H253" s="11">
        <v>310</v>
      </c>
      <c r="I253" s="11">
        <v>1116</v>
      </c>
      <c r="J253" s="57"/>
      <c r="K253" s="13"/>
      <c r="L253" s="13"/>
      <c r="M253" s="13">
        <v>24533.33</v>
      </c>
      <c r="N253" s="13">
        <f>L253+M253</f>
        <v>24533.33</v>
      </c>
    </row>
    <row r="254" spans="1:14">
      <c r="A254" s="17" t="s">
        <v>172</v>
      </c>
      <c r="B254" s="198" t="s">
        <v>99</v>
      </c>
      <c r="C254" s="198" t="s">
        <v>104</v>
      </c>
      <c r="D254" s="198" t="s">
        <v>123</v>
      </c>
      <c r="E254" s="198" t="s">
        <v>252</v>
      </c>
      <c r="F254" s="198">
        <v>244</v>
      </c>
      <c r="G254" s="199" t="s">
        <v>491</v>
      </c>
      <c r="H254" s="11">
        <v>340</v>
      </c>
      <c r="I254" s="11"/>
      <c r="J254" s="57"/>
      <c r="K254" s="13"/>
      <c r="L254" s="13">
        <f>L255</f>
        <v>0</v>
      </c>
      <c r="M254" s="13">
        <f t="shared" ref="M254:N254" si="67">M255</f>
        <v>22333.33</v>
      </c>
      <c r="N254" s="13">
        <f t="shared" si="67"/>
        <v>22333.33</v>
      </c>
    </row>
    <row r="255" spans="1:14" ht="25.5">
      <c r="A255" s="17" t="s">
        <v>173</v>
      </c>
      <c r="B255" s="198" t="s">
        <v>99</v>
      </c>
      <c r="C255" s="198" t="s">
        <v>104</v>
      </c>
      <c r="D255" s="198" t="s">
        <v>123</v>
      </c>
      <c r="E255" s="198" t="s">
        <v>252</v>
      </c>
      <c r="F255" s="198">
        <v>244</v>
      </c>
      <c r="G255" s="199" t="s">
        <v>491</v>
      </c>
      <c r="H255" s="11">
        <v>346</v>
      </c>
      <c r="I255" s="11">
        <v>1123</v>
      </c>
      <c r="J255" s="57"/>
      <c r="K255" s="13"/>
      <c r="L255" s="13"/>
      <c r="M255" s="13">
        <v>22333.33</v>
      </c>
      <c r="N255" s="13">
        <f>L255+M255</f>
        <v>22333.33</v>
      </c>
    </row>
    <row r="256" spans="1:14">
      <c r="A256" s="40" t="s">
        <v>105</v>
      </c>
      <c r="B256" s="5" t="s">
        <v>99</v>
      </c>
      <c r="C256" s="5" t="s">
        <v>104</v>
      </c>
      <c r="D256" s="5" t="s">
        <v>123</v>
      </c>
      <c r="E256" s="5" t="s">
        <v>106</v>
      </c>
      <c r="F256" s="5" t="s">
        <v>1</v>
      </c>
      <c r="G256" s="38"/>
      <c r="H256" s="152"/>
      <c r="I256" s="152"/>
      <c r="J256" s="39">
        <f t="shared" ref="J256:L259" si="68">J257</f>
        <v>1300000</v>
      </c>
      <c r="K256" s="39">
        <f t="shared" si="68"/>
        <v>0</v>
      </c>
      <c r="L256" s="39">
        <f t="shared" si="68"/>
        <v>1300000</v>
      </c>
      <c r="M256" s="13"/>
      <c r="N256" s="27">
        <f t="shared" si="38"/>
        <v>1300000</v>
      </c>
    </row>
    <row r="257" spans="1:14">
      <c r="A257" s="40" t="s">
        <v>227</v>
      </c>
      <c r="B257" s="5" t="s">
        <v>99</v>
      </c>
      <c r="C257" s="5" t="s">
        <v>104</v>
      </c>
      <c r="D257" s="5" t="s">
        <v>123</v>
      </c>
      <c r="E257" s="5" t="s">
        <v>228</v>
      </c>
      <c r="F257" s="5" t="s">
        <v>1</v>
      </c>
      <c r="G257" s="38"/>
      <c r="H257" s="152" t="s">
        <v>1</v>
      </c>
      <c r="I257" s="152" t="s">
        <v>1</v>
      </c>
      <c r="J257" s="39">
        <f t="shared" si="68"/>
        <v>1300000</v>
      </c>
      <c r="K257" s="39">
        <f t="shared" si="68"/>
        <v>0</v>
      </c>
      <c r="L257" s="39">
        <f t="shared" si="68"/>
        <v>1300000</v>
      </c>
      <c r="M257" s="13"/>
      <c r="N257" s="27">
        <f t="shared" si="38"/>
        <v>1300000</v>
      </c>
    </row>
    <row r="258" spans="1:14" ht="27">
      <c r="A258" s="82" t="s">
        <v>245</v>
      </c>
      <c r="B258" s="42" t="s">
        <v>99</v>
      </c>
      <c r="C258" s="42" t="s">
        <v>104</v>
      </c>
      <c r="D258" s="42" t="s">
        <v>123</v>
      </c>
      <c r="E258" s="69" t="s">
        <v>246</v>
      </c>
      <c r="F258" s="42" t="s">
        <v>1</v>
      </c>
      <c r="G258" s="42"/>
      <c r="H258" s="137" t="s">
        <v>1</v>
      </c>
      <c r="I258" s="201" t="s">
        <v>1</v>
      </c>
      <c r="J258" s="44">
        <f t="shared" si="68"/>
        <v>1300000</v>
      </c>
      <c r="K258" s="44">
        <f t="shared" si="68"/>
        <v>0</v>
      </c>
      <c r="L258" s="44">
        <f t="shared" si="68"/>
        <v>1300000</v>
      </c>
      <c r="M258" s="13"/>
      <c r="N258" s="27">
        <f t="shared" si="38"/>
        <v>1300000</v>
      </c>
    </row>
    <row r="259" spans="1:14" ht="76.5">
      <c r="A259" s="40" t="s">
        <v>111</v>
      </c>
      <c r="B259" s="5" t="s">
        <v>99</v>
      </c>
      <c r="C259" s="5" t="s">
        <v>104</v>
      </c>
      <c r="D259" s="5" t="s">
        <v>123</v>
      </c>
      <c r="E259" s="46" t="s">
        <v>246</v>
      </c>
      <c r="F259" s="5" t="s">
        <v>112</v>
      </c>
      <c r="G259" s="5"/>
      <c r="H259" s="5" t="s">
        <v>1</v>
      </c>
      <c r="I259" s="38" t="s">
        <v>1</v>
      </c>
      <c r="J259" s="39">
        <f t="shared" si="68"/>
        <v>1300000</v>
      </c>
      <c r="K259" s="39">
        <f t="shared" si="68"/>
        <v>0</v>
      </c>
      <c r="L259" s="39">
        <f t="shared" si="68"/>
        <v>1300000</v>
      </c>
      <c r="M259" s="13"/>
      <c r="N259" s="27">
        <f t="shared" si="38"/>
        <v>1300000</v>
      </c>
    </row>
    <row r="260" spans="1:14" ht="25.5">
      <c r="A260" s="40" t="s">
        <v>113</v>
      </c>
      <c r="B260" s="5" t="s">
        <v>99</v>
      </c>
      <c r="C260" s="5" t="s">
        <v>104</v>
      </c>
      <c r="D260" s="5" t="s">
        <v>123</v>
      </c>
      <c r="E260" s="46" t="s">
        <v>246</v>
      </c>
      <c r="F260" s="5" t="s">
        <v>114</v>
      </c>
      <c r="G260" s="5"/>
      <c r="H260" s="5" t="s">
        <v>1</v>
      </c>
      <c r="I260" s="38" t="s">
        <v>1</v>
      </c>
      <c r="J260" s="39">
        <f>J261+J264</f>
        <v>1300000</v>
      </c>
      <c r="K260" s="39">
        <f t="shared" ref="K260:L260" si="69">K261+K264</f>
        <v>0</v>
      </c>
      <c r="L260" s="39">
        <f t="shared" si="69"/>
        <v>1300000</v>
      </c>
      <c r="M260" s="13"/>
      <c r="N260" s="27">
        <f t="shared" si="38"/>
        <v>1300000</v>
      </c>
    </row>
    <row r="261" spans="1:14" ht="25.5">
      <c r="A261" s="6" t="s">
        <v>115</v>
      </c>
      <c r="B261" s="5" t="s">
        <v>99</v>
      </c>
      <c r="C261" s="5" t="s">
        <v>104</v>
      </c>
      <c r="D261" s="5" t="s">
        <v>123</v>
      </c>
      <c r="E261" s="46" t="s">
        <v>246</v>
      </c>
      <c r="F261" s="5" t="s">
        <v>117</v>
      </c>
      <c r="G261" s="5"/>
      <c r="H261" s="5" t="s">
        <v>1</v>
      </c>
      <c r="I261" s="38" t="s">
        <v>1</v>
      </c>
      <c r="J261" s="39">
        <f>SUM(J262:J263)</f>
        <v>998463.9</v>
      </c>
      <c r="K261" s="39">
        <f t="shared" ref="K261:L261" si="70">SUM(K262:K263)</f>
        <v>4750</v>
      </c>
      <c r="L261" s="39">
        <f t="shared" si="70"/>
        <v>1003213.9</v>
      </c>
      <c r="M261" s="13"/>
      <c r="N261" s="27">
        <f t="shared" si="38"/>
        <v>1003213.9</v>
      </c>
    </row>
    <row r="262" spans="1:14">
      <c r="A262" s="17" t="s">
        <v>116</v>
      </c>
      <c r="B262" s="16" t="s">
        <v>99</v>
      </c>
      <c r="C262" s="16" t="s">
        <v>104</v>
      </c>
      <c r="D262" s="16" t="s">
        <v>123</v>
      </c>
      <c r="E262" s="16" t="s">
        <v>246</v>
      </c>
      <c r="F262" s="16" t="s">
        <v>117</v>
      </c>
      <c r="G262" s="16"/>
      <c r="H262" s="16" t="s">
        <v>118</v>
      </c>
      <c r="I262" s="19" t="s">
        <v>1</v>
      </c>
      <c r="J262" s="12">
        <v>998463.9</v>
      </c>
      <c r="K262" s="13"/>
      <c r="L262" s="13">
        <f t="shared" si="50"/>
        <v>998463.9</v>
      </c>
      <c r="M262" s="13"/>
      <c r="N262" s="13">
        <f t="shared" si="38"/>
        <v>998463.9</v>
      </c>
    </row>
    <row r="263" spans="1:14" ht="25.5">
      <c r="A263" s="17" t="s">
        <v>160</v>
      </c>
      <c r="B263" s="16" t="s">
        <v>99</v>
      </c>
      <c r="C263" s="16" t="s">
        <v>104</v>
      </c>
      <c r="D263" s="16" t="s">
        <v>123</v>
      </c>
      <c r="E263" s="16" t="s">
        <v>246</v>
      </c>
      <c r="F263" s="16" t="s">
        <v>117</v>
      </c>
      <c r="G263" s="16"/>
      <c r="H263" s="16">
        <v>266</v>
      </c>
      <c r="I263" s="19"/>
      <c r="J263" s="12"/>
      <c r="K263" s="13">
        <v>4750</v>
      </c>
      <c r="L263" s="13">
        <f t="shared" si="50"/>
        <v>4750</v>
      </c>
      <c r="M263" s="13"/>
      <c r="N263" s="13">
        <f t="shared" si="38"/>
        <v>4750</v>
      </c>
    </row>
    <row r="264" spans="1:14" ht="51">
      <c r="A264" s="45" t="s">
        <v>119</v>
      </c>
      <c r="B264" s="5" t="s">
        <v>99</v>
      </c>
      <c r="C264" s="5" t="s">
        <v>104</v>
      </c>
      <c r="D264" s="5" t="s">
        <v>123</v>
      </c>
      <c r="E264" s="46" t="s">
        <v>246</v>
      </c>
      <c r="F264" s="46">
        <v>129</v>
      </c>
      <c r="G264" s="46"/>
      <c r="H264" s="46"/>
      <c r="I264" s="48"/>
      <c r="J264" s="26">
        <f>J265</f>
        <v>301536.09999999998</v>
      </c>
      <c r="K264" s="26">
        <f t="shared" ref="K264:L264" si="71">K265</f>
        <v>-4750</v>
      </c>
      <c r="L264" s="26">
        <f t="shared" si="71"/>
        <v>296786.09999999998</v>
      </c>
      <c r="M264" s="13"/>
      <c r="N264" s="27">
        <f t="shared" si="38"/>
        <v>296786.09999999998</v>
      </c>
    </row>
    <row r="265" spans="1:14">
      <c r="A265" s="17" t="s">
        <v>254</v>
      </c>
      <c r="B265" s="16" t="s">
        <v>99</v>
      </c>
      <c r="C265" s="16" t="s">
        <v>104</v>
      </c>
      <c r="D265" s="16" t="s">
        <v>123</v>
      </c>
      <c r="E265" s="16" t="s">
        <v>246</v>
      </c>
      <c r="F265" s="16">
        <v>129</v>
      </c>
      <c r="G265" s="16"/>
      <c r="H265" s="16" t="s">
        <v>121</v>
      </c>
      <c r="I265" s="19" t="s">
        <v>1</v>
      </c>
      <c r="J265" s="12">
        <v>301536.09999999998</v>
      </c>
      <c r="K265" s="13">
        <v>-4750</v>
      </c>
      <c r="L265" s="13">
        <f t="shared" si="50"/>
        <v>296786.09999999998</v>
      </c>
      <c r="M265" s="13"/>
      <c r="N265" s="13">
        <f t="shared" si="38"/>
        <v>296786.09999999998</v>
      </c>
    </row>
    <row r="266" spans="1:14" ht="38.25">
      <c r="A266" s="36" t="s">
        <v>255</v>
      </c>
      <c r="B266" s="37" t="s">
        <v>99</v>
      </c>
      <c r="C266" s="5" t="s">
        <v>123</v>
      </c>
      <c r="D266" s="5" t="s">
        <v>1</v>
      </c>
      <c r="E266" s="5" t="s">
        <v>1</v>
      </c>
      <c r="F266" s="5" t="s">
        <v>1</v>
      </c>
      <c r="G266" s="5"/>
      <c r="H266" s="5" t="s">
        <v>1</v>
      </c>
      <c r="I266" s="38" t="s">
        <v>1</v>
      </c>
      <c r="J266" s="39">
        <f>J267+J276+J291</f>
        <v>173533.72</v>
      </c>
      <c r="K266" s="13"/>
      <c r="L266" s="27">
        <f>L267+L276+L291</f>
        <v>173533.72</v>
      </c>
      <c r="M266" s="27">
        <f t="shared" ref="M266:N266" si="72">M267+M276+M291</f>
        <v>-3824.31</v>
      </c>
      <c r="N266" s="27">
        <f t="shared" si="72"/>
        <v>169709.41</v>
      </c>
    </row>
    <row r="267" spans="1:14">
      <c r="A267" s="36" t="s">
        <v>256</v>
      </c>
      <c r="B267" s="37" t="s">
        <v>99</v>
      </c>
      <c r="C267" s="5" t="s">
        <v>123</v>
      </c>
      <c r="D267" s="5" t="s">
        <v>149</v>
      </c>
      <c r="E267" s="5" t="s">
        <v>1</v>
      </c>
      <c r="F267" s="5" t="s">
        <v>1</v>
      </c>
      <c r="G267" s="5"/>
      <c r="H267" s="5" t="s">
        <v>1</v>
      </c>
      <c r="I267" s="38" t="s">
        <v>1</v>
      </c>
      <c r="J267" s="39">
        <f t="shared" ref="J267:J274" si="73">J268</f>
        <v>79920</v>
      </c>
      <c r="K267" s="13"/>
      <c r="L267" s="27">
        <f t="shared" si="50"/>
        <v>79920</v>
      </c>
      <c r="M267" s="13"/>
      <c r="N267" s="27">
        <f t="shared" si="38"/>
        <v>79920</v>
      </c>
    </row>
    <row r="268" spans="1:14">
      <c r="A268" s="40" t="s">
        <v>105</v>
      </c>
      <c r="B268" s="5" t="s">
        <v>99</v>
      </c>
      <c r="C268" s="5" t="s">
        <v>123</v>
      </c>
      <c r="D268" s="5" t="s">
        <v>149</v>
      </c>
      <c r="E268" s="5" t="s">
        <v>106</v>
      </c>
      <c r="F268" s="5" t="s">
        <v>1</v>
      </c>
      <c r="G268" s="5"/>
      <c r="H268" s="5" t="s">
        <v>1</v>
      </c>
      <c r="I268" s="38" t="s">
        <v>1</v>
      </c>
      <c r="J268" s="39">
        <f t="shared" si="73"/>
        <v>79920</v>
      </c>
      <c r="K268" s="13"/>
      <c r="L268" s="27">
        <f t="shared" si="50"/>
        <v>79920</v>
      </c>
      <c r="M268" s="13"/>
      <c r="N268" s="27">
        <f t="shared" si="38"/>
        <v>79920</v>
      </c>
    </row>
    <row r="269" spans="1:14">
      <c r="A269" s="40" t="s">
        <v>227</v>
      </c>
      <c r="B269" s="5" t="s">
        <v>99</v>
      </c>
      <c r="C269" s="5" t="s">
        <v>123</v>
      </c>
      <c r="D269" s="5" t="s">
        <v>149</v>
      </c>
      <c r="E269" s="5" t="s">
        <v>228</v>
      </c>
      <c r="F269" s="5" t="s">
        <v>1</v>
      </c>
      <c r="G269" s="5"/>
      <c r="H269" s="5" t="s">
        <v>1</v>
      </c>
      <c r="I269" s="38" t="s">
        <v>1</v>
      </c>
      <c r="J269" s="39">
        <f t="shared" si="73"/>
        <v>79920</v>
      </c>
      <c r="K269" s="13"/>
      <c r="L269" s="27">
        <f t="shared" si="50"/>
        <v>79920</v>
      </c>
      <c r="M269" s="13"/>
      <c r="N269" s="27">
        <f t="shared" si="38"/>
        <v>79920</v>
      </c>
    </row>
    <row r="270" spans="1:14" ht="54">
      <c r="A270" s="41" t="s">
        <v>257</v>
      </c>
      <c r="B270" s="42" t="s">
        <v>99</v>
      </c>
      <c r="C270" s="42" t="s">
        <v>123</v>
      </c>
      <c r="D270" s="42" t="s">
        <v>149</v>
      </c>
      <c r="E270" s="42" t="s">
        <v>258</v>
      </c>
      <c r="F270" s="42" t="s">
        <v>1</v>
      </c>
      <c r="G270" s="42"/>
      <c r="H270" s="42" t="s">
        <v>1</v>
      </c>
      <c r="I270" s="43" t="s">
        <v>1</v>
      </c>
      <c r="J270" s="44">
        <f t="shared" si="73"/>
        <v>79920</v>
      </c>
      <c r="K270" s="13"/>
      <c r="L270" s="109">
        <f t="shared" si="50"/>
        <v>79920</v>
      </c>
      <c r="M270" s="13"/>
      <c r="N270" s="27">
        <f t="shared" ref="N270:N331" si="74">L270+M270</f>
        <v>79920</v>
      </c>
    </row>
    <row r="271" spans="1:14" ht="25.5">
      <c r="A271" s="40" t="s">
        <v>129</v>
      </c>
      <c r="B271" s="5" t="s">
        <v>99</v>
      </c>
      <c r="C271" s="5" t="s">
        <v>123</v>
      </c>
      <c r="D271" s="5" t="s">
        <v>149</v>
      </c>
      <c r="E271" s="5" t="s">
        <v>258</v>
      </c>
      <c r="F271" s="5" t="s">
        <v>130</v>
      </c>
      <c r="G271" s="5"/>
      <c r="H271" s="5" t="s">
        <v>1</v>
      </c>
      <c r="I271" s="38" t="s">
        <v>1</v>
      </c>
      <c r="J271" s="39">
        <f t="shared" si="73"/>
        <v>79920</v>
      </c>
      <c r="K271" s="13"/>
      <c r="L271" s="27">
        <f t="shared" si="50"/>
        <v>79920</v>
      </c>
      <c r="M271" s="13"/>
      <c r="N271" s="27">
        <f t="shared" si="74"/>
        <v>79920</v>
      </c>
    </row>
    <row r="272" spans="1:14" ht="38.25">
      <c r="A272" s="40" t="s">
        <v>131</v>
      </c>
      <c r="B272" s="5" t="s">
        <v>99</v>
      </c>
      <c r="C272" s="5" t="s">
        <v>123</v>
      </c>
      <c r="D272" s="5" t="s">
        <v>149</v>
      </c>
      <c r="E272" s="5" t="s">
        <v>258</v>
      </c>
      <c r="F272" s="5" t="s">
        <v>132</v>
      </c>
      <c r="G272" s="5"/>
      <c r="H272" s="5" t="s">
        <v>1</v>
      </c>
      <c r="I272" s="38" t="s">
        <v>1</v>
      </c>
      <c r="J272" s="39">
        <f t="shared" si="73"/>
        <v>79920</v>
      </c>
      <c r="K272" s="13"/>
      <c r="L272" s="27">
        <f t="shared" si="50"/>
        <v>79920</v>
      </c>
      <c r="M272" s="13"/>
      <c r="N272" s="27">
        <f t="shared" si="74"/>
        <v>79920</v>
      </c>
    </row>
    <row r="273" spans="1:14" ht="38.25">
      <c r="A273" s="6" t="s">
        <v>133</v>
      </c>
      <c r="B273" s="5" t="s">
        <v>99</v>
      </c>
      <c r="C273" s="5" t="s">
        <v>123</v>
      </c>
      <c r="D273" s="5" t="s">
        <v>149</v>
      </c>
      <c r="E273" s="5" t="s">
        <v>258</v>
      </c>
      <c r="F273" s="5" t="s">
        <v>134</v>
      </c>
      <c r="G273" s="5"/>
      <c r="H273" s="5" t="s">
        <v>1</v>
      </c>
      <c r="I273" s="38" t="s">
        <v>1</v>
      </c>
      <c r="J273" s="39">
        <f t="shared" si="73"/>
        <v>79920</v>
      </c>
      <c r="K273" s="13"/>
      <c r="L273" s="27">
        <f t="shared" si="50"/>
        <v>79920</v>
      </c>
      <c r="M273" s="13"/>
      <c r="N273" s="27">
        <f t="shared" si="74"/>
        <v>79920</v>
      </c>
    </row>
    <row r="274" spans="1:14">
      <c r="A274" s="17" t="s">
        <v>188</v>
      </c>
      <c r="B274" s="16" t="s">
        <v>99</v>
      </c>
      <c r="C274" s="16" t="s">
        <v>123</v>
      </c>
      <c r="D274" s="16" t="s">
        <v>149</v>
      </c>
      <c r="E274" s="16" t="s">
        <v>258</v>
      </c>
      <c r="F274" s="16" t="s">
        <v>134</v>
      </c>
      <c r="G274" s="16"/>
      <c r="H274" s="16" t="s">
        <v>135</v>
      </c>
      <c r="I274" s="19" t="s">
        <v>1</v>
      </c>
      <c r="J274" s="12">
        <f t="shared" si="73"/>
        <v>79920</v>
      </c>
      <c r="K274" s="13"/>
      <c r="L274" s="13">
        <f t="shared" si="50"/>
        <v>79920</v>
      </c>
      <c r="M274" s="13"/>
      <c r="N274" s="13">
        <f t="shared" si="74"/>
        <v>79920</v>
      </c>
    </row>
    <row r="275" spans="1:14" ht="51">
      <c r="A275" s="17" t="s">
        <v>259</v>
      </c>
      <c r="B275" s="16" t="s">
        <v>99</v>
      </c>
      <c r="C275" s="16" t="s">
        <v>123</v>
      </c>
      <c r="D275" s="16" t="s">
        <v>149</v>
      </c>
      <c r="E275" s="16" t="s">
        <v>258</v>
      </c>
      <c r="F275" s="16" t="s">
        <v>134</v>
      </c>
      <c r="G275" s="16" t="s">
        <v>492</v>
      </c>
      <c r="H275" s="16" t="s">
        <v>135</v>
      </c>
      <c r="I275" s="19">
        <v>1140</v>
      </c>
      <c r="J275" s="12">
        <v>79920</v>
      </c>
      <c r="K275" s="13"/>
      <c r="L275" s="13">
        <f t="shared" si="50"/>
        <v>79920</v>
      </c>
      <c r="M275" s="13"/>
      <c r="N275" s="13">
        <f t="shared" si="74"/>
        <v>79920</v>
      </c>
    </row>
    <row r="276" spans="1:14" ht="51">
      <c r="A276" s="36" t="s">
        <v>260</v>
      </c>
      <c r="B276" s="37" t="s">
        <v>99</v>
      </c>
      <c r="C276" s="5" t="s">
        <v>123</v>
      </c>
      <c r="D276" s="5" t="s">
        <v>261</v>
      </c>
      <c r="E276" s="5" t="s">
        <v>1</v>
      </c>
      <c r="F276" s="5" t="s">
        <v>1</v>
      </c>
      <c r="G276" s="5"/>
      <c r="H276" s="5" t="s">
        <v>1</v>
      </c>
      <c r="I276" s="38" t="s">
        <v>1</v>
      </c>
      <c r="J276" s="39">
        <f t="shared" ref="J276:J282" si="75">J277</f>
        <v>27590.400000000001</v>
      </c>
      <c r="K276" s="13"/>
      <c r="L276" s="27">
        <f t="shared" si="50"/>
        <v>27590.400000000001</v>
      </c>
      <c r="M276" s="13"/>
      <c r="N276" s="27">
        <f t="shared" si="74"/>
        <v>27590.400000000001</v>
      </c>
    </row>
    <row r="277" spans="1:14">
      <c r="A277" s="40" t="s">
        <v>105</v>
      </c>
      <c r="B277" s="5" t="s">
        <v>99</v>
      </c>
      <c r="C277" s="5" t="s">
        <v>123</v>
      </c>
      <c r="D277" s="5" t="s">
        <v>261</v>
      </c>
      <c r="E277" s="5" t="s">
        <v>106</v>
      </c>
      <c r="F277" s="5" t="s">
        <v>1</v>
      </c>
      <c r="G277" s="5"/>
      <c r="H277" s="5" t="s">
        <v>1</v>
      </c>
      <c r="I277" s="38" t="s">
        <v>1</v>
      </c>
      <c r="J277" s="39">
        <f t="shared" si="75"/>
        <v>27590.400000000001</v>
      </c>
      <c r="K277" s="13"/>
      <c r="L277" s="27">
        <f t="shared" si="50"/>
        <v>27590.400000000001</v>
      </c>
      <c r="M277" s="13"/>
      <c r="N277" s="27">
        <f t="shared" si="74"/>
        <v>27590.400000000001</v>
      </c>
    </row>
    <row r="278" spans="1:14">
      <c r="A278" s="40" t="s">
        <v>227</v>
      </c>
      <c r="B278" s="5" t="s">
        <v>99</v>
      </c>
      <c r="C278" s="5" t="s">
        <v>123</v>
      </c>
      <c r="D278" s="5" t="s">
        <v>261</v>
      </c>
      <c r="E278" s="5" t="s">
        <v>228</v>
      </c>
      <c r="F278" s="5" t="s">
        <v>1</v>
      </c>
      <c r="G278" s="5"/>
      <c r="H278" s="5" t="s">
        <v>1</v>
      </c>
      <c r="I278" s="38" t="s">
        <v>1</v>
      </c>
      <c r="J278" s="39">
        <f t="shared" si="75"/>
        <v>27590.400000000001</v>
      </c>
      <c r="K278" s="13"/>
      <c r="L278" s="27">
        <f t="shared" si="50"/>
        <v>27590.400000000001</v>
      </c>
      <c r="M278" s="13"/>
      <c r="N278" s="27">
        <f t="shared" si="74"/>
        <v>27590.400000000001</v>
      </c>
    </row>
    <row r="279" spans="1:14" ht="54">
      <c r="A279" s="41" t="s">
        <v>262</v>
      </c>
      <c r="B279" s="42" t="s">
        <v>99</v>
      </c>
      <c r="C279" s="42" t="s">
        <v>123</v>
      </c>
      <c r="D279" s="42" t="s">
        <v>261</v>
      </c>
      <c r="E279" s="42" t="s">
        <v>263</v>
      </c>
      <c r="F279" s="42" t="s">
        <v>1</v>
      </c>
      <c r="G279" s="42"/>
      <c r="H279" s="42" t="s">
        <v>1</v>
      </c>
      <c r="I279" s="43" t="s">
        <v>1</v>
      </c>
      <c r="J279" s="44">
        <f t="shared" si="75"/>
        <v>27590.400000000001</v>
      </c>
      <c r="K279" s="13"/>
      <c r="L279" s="109">
        <f t="shared" si="50"/>
        <v>27590.400000000001</v>
      </c>
      <c r="M279" s="13"/>
      <c r="N279" s="27">
        <f t="shared" si="74"/>
        <v>27590.400000000001</v>
      </c>
    </row>
    <row r="280" spans="1:14" ht="25.5">
      <c r="A280" s="40" t="s">
        <v>129</v>
      </c>
      <c r="B280" s="5" t="s">
        <v>99</v>
      </c>
      <c r="C280" s="5" t="s">
        <v>123</v>
      </c>
      <c r="D280" s="5" t="s">
        <v>261</v>
      </c>
      <c r="E280" s="5" t="s">
        <v>263</v>
      </c>
      <c r="F280" s="5" t="s">
        <v>130</v>
      </c>
      <c r="G280" s="5"/>
      <c r="H280" s="5" t="s">
        <v>1</v>
      </c>
      <c r="I280" s="38" t="s">
        <v>1</v>
      </c>
      <c r="J280" s="39">
        <f t="shared" si="75"/>
        <v>27590.400000000001</v>
      </c>
      <c r="K280" s="13"/>
      <c r="L280" s="27">
        <f t="shared" si="50"/>
        <v>27590.400000000001</v>
      </c>
      <c r="M280" s="13"/>
      <c r="N280" s="27">
        <f t="shared" si="74"/>
        <v>27590.400000000001</v>
      </c>
    </row>
    <row r="281" spans="1:14" ht="38.25">
      <c r="A281" s="40" t="s">
        <v>131</v>
      </c>
      <c r="B281" s="5" t="s">
        <v>99</v>
      </c>
      <c r="C281" s="5" t="s">
        <v>123</v>
      </c>
      <c r="D281" s="5" t="s">
        <v>261</v>
      </c>
      <c r="E281" s="5" t="s">
        <v>263</v>
      </c>
      <c r="F281" s="5" t="s">
        <v>132</v>
      </c>
      <c r="G281" s="5"/>
      <c r="H281" s="5" t="s">
        <v>1</v>
      </c>
      <c r="I281" s="38" t="s">
        <v>1</v>
      </c>
      <c r="J281" s="39">
        <f t="shared" si="75"/>
        <v>27590.400000000001</v>
      </c>
      <c r="K281" s="13"/>
      <c r="L281" s="27">
        <f t="shared" si="50"/>
        <v>27590.400000000001</v>
      </c>
      <c r="M281" s="13"/>
      <c r="N281" s="27">
        <f t="shared" si="74"/>
        <v>27590.400000000001</v>
      </c>
    </row>
    <row r="282" spans="1:14" ht="38.25">
      <c r="A282" s="6" t="s">
        <v>133</v>
      </c>
      <c r="B282" s="5" t="s">
        <v>99</v>
      </c>
      <c r="C282" s="5" t="s">
        <v>123</v>
      </c>
      <c r="D282" s="5" t="s">
        <v>261</v>
      </c>
      <c r="E282" s="5" t="s">
        <v>263</v>
      </c>
      <c r="F282" s="5" t="s">
        <v>134</v>
      </c>
      <c r="G282" s="5"/>
      <c r="H282" s="5" t="s">
        <v>1</v>
      </c>
      <c r="I282" s="38" t="s">
        <v>1</v>
      </c>
      <c r="J282" s="39">
        <f t="shared" si="75"/>
        <v>27590.400000000001</v>
      </c>
      <c r="K282" s="13"/>
      <c r="L282" s="27">
        <f t="shared" si="50"/>
        <v>27590.400000000001</v>
      </c>
      <c r="M282" s="13"/>
      <c r="N282" s="27">
        <f t="shared" si="74"/>
        <v>27590.400000000001</v>
      </c>
    </row>
    <row r="283" spans="1:14" ht="38.25">
      <c r="A283" s="6" t="s">
        <v>133</v>
      </c>
      <c r="B283" s="5" t="s">
        <v>99</v>
      </c>
      <c r="C283" s="5" t="s">
        <v>123</v>
      </c>
      <c r="D283" s="5" t="s">
        <v>261</v>
      </c>
      <c r="E283" s="5" t="s">
        <v>263</v>
      </c>
      <c r="F283" s="5" t="s">
        <v>134</v>
      </c>
      <c r="G283" s="5"/>
      <c r="H283" s="5" t="s">
        <v>1</v>
      </c>
      <c r="I283" s="38"/>
      <c r="J283" s="57">
        <f>J284+J286+J288</f>
        <v>27590.400000000001</v>
      </c>
      <c r="K283" s="13"/>
      <c r="L283" s="13">
        <f t="shared" si="50"/>
        <v>27590.400000000001</v>
      </c>
      <c r="M283" s="13"/>
      <c r="N283" s="13">
        <f t="shared" si="74"/>
        <v>27590.400000000001</v>
      </c>
    </row>
    <row r="284" spans="1:14">
      <c r="A284" s="17" t="s">
        <v>233</v>
      </c>
      <c r="B284" s="16" t="s">
        <v>99</v>
      </c>
      <c r="C284" s="16" t="s">
        <v>123</v>
      </c>
      <c r="D284" s="16" t="s">
        <v>261</v>
      </c>
      <c r="E284" s="16" t="s">
        <v>263</v>
      </c>
      <c r="F284" s="16" t="s">
        <v>134</v>
      </c>
      <c r="G284" s="16"/>
      <c r="H284" s="16" t="s">
        <v>165</v>
      </c>
      <c r="I284" s="38"/>
      <c r="J284" s="57">
        <f>J285</f>
        <v>27590.400000000001</v>
      </c>
      <c r="K284" s="13"/>
      <c r="L284" s="13">
        <f t="shared" si="50"/>
        <v>27590.400000000001</v>
      </c>
      <c r="M284" s="13"/>
      <c r="N284" s="13">
        <f t="shared" si="74"/>
        <v>27590.400000000001</v>
      </c>
    </row>
    <row r="285" spans="1:14" ht="25.5">
      <c r="A285" s="17" t="s">
        <v>234</v>
      </c>
      <c r="B285" s="16" t="s">
        <v>99</v>
      </c>
      <c r="C285" s="16" t="s">
        <v>123</v>
      </c>
      <c r="D285" s="16" t="s">
        <v>261</v>
      </c>
      <c r="E285" s="16" t="s">
        <v>263</v>
      </c>
      <c r="F285" s="16" t="s">
        <v>134</v>
      </c>
      <c r="G285" s="16"/>
      <c r="H285" s="16" t="s">
        <v>165</v>
      </c>
      <c r="I285" s="56">
        <v>1105</v>
      </c>
      <c r="J285" s="57">
        <v>27590.400000000001</v>
      </c>
      <c r="K285" s="13"/>
      <c r="L285" s="13">
        <f t="shared" si="50"/>
        <v>27590.400000000001</v>
      </c>
      <c r="M285" s="13"/>
      <c r="N285" s="13">
        <f t="shared" si="74"/>
        <v>27590.400000000001</v>
      </c>
    </row>
    <row r="286" spans="1:14" hidden="1">
      <c r="A286" s="17" t="s">
        <v>240</v>
      </c>
      <c r="B286" s="16" t="s">
        <v>99</v>
      </c>
      <c r="C286" s="16" t="s">
        <v>123</v>
      </c>
      <c r="D286" s="16" t="s">
        <v>261</v>
      </c>
      <c r="E286" s="16" t="s">
        <v>263</v>
      </c>
      <c r="F286" s="16" t="s">
        <v>134</v>
      </c>
      <c r="G286" s="16"/>
      <c r="H286" s="19">
        <v>227</v>
      </c>
      <c r="I286" s="86"/>
      <c r="J286" s="13">
        <f>J287</f>
        <v>0</v>
      </c>
      <c r="K286" s="13"/>
      <c r="L286" s="13">
        <f t="shared" si="50"/>
        <v>0</v>
      </c>
      <c r="M286" s="13"/>
      <c r="N286" s="13">
        <f t="shared" si="74"/>
        <v>0</v>
      </c>
    </row>
    <row r="287" spans="1:14" hidden="1">
      <c r="A287" s="17" t="s">
        <v>264</v>
      </c>
      <c r="B287" s="16" t="s">
        <v>99</v>
      </c>
      <c r="C287" s="16" t="s">
        <v>123</v>
      </c>
      <c r="D287" s="16" t="s">
        <v>261</v>
      </c>
      <c r="E287" s="16" t="s">
        <v>263</v>
      </c>
      <c r="F287" s="16" t="s">
        <v>134</v>
      </c>
      <c r="G287" s="16"/>
      <c r="H287" s="16">
        <v>227</v>
      </c>
      <c r="I287" s="87">
        <v>1135</v>
      </c>
      <c r="J287" s="88">
        <v>0</v>
      </c>
      <c r="K287" s="13"/>
      <c r="L287" s="13">
        <f t="shared" si="50"/>
        <v>0</v>
      </c>
      <c r="M287" s="13"/>
      <c r="N287" s="13">
        <f t="shared" si="74"/>
        <v>0</v>
      </c>
    </row>
    <row r="288" spans="1:14" hidden="1">
      <c r="A288" s="17" t="s">
        <v>266</v>
      </c>
      <c r="B288" s="16" t="s">
        <v>99</v>
      </c>
      <c r="C288" s="16" t="s">
        <v>123</v>
      </c>
      <c r="D288" s="16" t="s">
        <v>261</v>
      </c>
      <c r="E288" s="16" t="s">
        <v>263</v>
      </c>
      <c r="F288" s="16">
        <v>244</v>
      </c>
      <c r="G288" s="16"/>
      <c r="H288" s="16">
        <v>342</v>
      </c>
      <c r="I288" s="56"/>
      <c r="J288" s="57">
        <f>J289</f>
        <v>0</v>
      </c>
      <c r="K288" s="13"/>
      <c r="L288" s="13">
        <f t="shared" si="50"/>
        <v>0</v>
      </c>
      <c r="M288" s="13"/>
      <c r="N288" s="13">
        <f t="shared" si="74"/>
        <v>0</v>
      </c>
    </row>
    <row r="289" spans="1:14" hidden="1">
      <c r="A289" s="17" t="s">
        <v>267</v>
      </c>
      <c r="B289" s="16" t="s">
        <v>99</v>
      </c>
      <c r="C289" s="16" t="s">
        <v>123</v>
      </c>
      <c r="D289" s="16" t="s">
        <v>261</v>
      </c>
      <c r="E289" s="16" t="s">
        <v>263</v>
      </c>
      <c r="F289" s="16">
        <v>244</v>
      </c>
      <c r="G289" s="16"/>
      <c r="H289" s="16">
        <v>342</v>
      </c>
      <c r="I289" s="56">
        <v>1120</v>
      </c>
      <c r="J289" s="57">
        <v>0</v>
      </c>
      <c r="K289" s="13"/>
      <c r="L289" s="13">
        <f t="shared" si="50"/>
        <v>0</v>
      </c>
      <c r="M289" s="13"/>
      <c r="N289" s="13">
        <f t="shared" si="74"/>
        <v>0</v>
      </c>
    </row>
    <row r="290" spans="1:14" s="60" customFormat="1">
      <c r="A290" s="50" t="s">
        <v>665</v>
      </c>
      <c r="B290" s="51"/>
      <c r="C290" s="51"/>
      <c r="D290" s="51"/>
      <c r="E290" s="51"/>
      <c r="F290" s="51"/>
      <c r="G290" s="51"/>
      <c r="H290" s="51"/>
      <c r="I290" s="58"/>
      <c r="J290" s="59"/>
      <c r="K290" s="108"/>
      <c r="L290" s="108">
        <v>27590.400000000001</v>
      </c>
      <c r="M290" s="108"/>
      <c r="N290" s="108">
        <v>27590.400000000001</v>
      </c>
    </row>
    <row r="291" spans="1:14">
      <c r="A291" s="36" t="s">
        <v>268</v>
      </c>
      <c r="B291" s="37" t="s">
        <v>99</v>
      </c>
      <c r="C291" s="5" t="s">
        <v>123</v>
      </c>
      <c r="D291" s="5">
        <v>14</v>
      </c>
      <c r="E291" s="5" t="s">
        <v>1</v>
      </c>
      <c r="F291" s="5" t="s">
        <v>1</v>
      </c>
      <c r="G291" s="5"/>
      <c r="H291" s="5" t="s">
        <v>1</v>
      </c>
      <c r="I291" s="38" t="s">
        <v>1</v>
      </c>
      <c r="J291" s="39">
        <f>J292</f>
        <v>66023.320000000007</v>
      </c>
      <c r="K291" s="13"/>
      <c r="L291" s="27">
        <f>L292</f>
        <v>66023.320000000007</v>
      </c>
      <c r="M291" s="27">
        <f t="shared" ref="M291:N293" si="76">M292</f>
        <v>-3824.31</v>
      </c>
      <c r="N291" s="27">
        <f t="shared" si="76"/>
        <v>62199.01</v>
      </c>
    </row>
    <row r="292" spans="1:14" ht="38.25">
      <c r="A292" s="40" t="s">
        <v>269</v>
      </c>
      <c r="B292" s="5" t="s">
        <v>99</v>
      </c>
      <c r="C292" s="5" t="s">
        <v>123</v>
      </c>
      <c r="D292" s="5">
        <v>14</v>
      </c>
      <c r="E292" s="5" t="s">
        <v>270</v>
      </c>
      <c r="F292" s="5" t="s">
        <v>1</v>
      </c>
      <c r="G292" s="5"/>
      <c r="H292" s="5" t="s">
        <v>1</v>
      </c>
      <c r="I292" s="38" t="s">
        <v>1</v>
      </c>
      <c r="J292" s="39">
        <f>J293</f>
        <v>66023.320000000007</v>
      </c>
      <c r="K292" s="13"/>
      <c r="L292" s="27">
        <f>L293</f>
        <v>66023.320000000007</v>
      </c>
      <c r="M292" s="27">
        <f t="shared" si="76"/>
        <v>-3824.31</v>
      </c>
      <c r="N292" s="27">
        <f t="shared" si="76"/>
        <v>62199.01</v>
      </c>
    </row>
    <row r="293" spans="1:14" ht="54">
      <c r="A293" s="41" t="s">
        <v>271</v>
      </c>
      <c r="B293" s="42" t="s">
        <v>99</v>
      </c>
      <c r="C293" s="42" t="s">
        <v>123</v>
      </c>
      <c r="D293" s="42">
        <v>14</v>
      </c>
      <c r="E293" s="42" t="s">
        <v>272</v>
      </c>
      <c r="F293" s="42" t="s">
        <v>1</v>
      </c>
      <c r="G293" s="42"/>
      <c r="H293" s="42" t="s">
        <v>1</v>
      </c>
      <c r="I293" s="43" t="s">
        <v>1</v>
      </c>
      <c r="J293" s="44">
        <f>J294</f>
        <v>66023.320000000007</v>
      </c>
      <c r="K293" s="13"/>
      <c r="L293" s="109">
        <f>L294</f>
        <v>66023.320000000007</v>
      </c>
      <c r="M293" s="109">
        <f t="shared" si="76"/>
        <v>-3824.31</v>
      </c>
      <c r="N293" s="109">
        <f t="shared" si="76"/>
        <v>62199.01</v>
      </c>
    </row>
    <row r="294" spans="1:14" ht="25.5">
      <c r="A294" s="40" t="s">
        <v>273</v>
      </c>
      <c r="B294" s="42" t="s">
        <v>99</v>
      </c>
      <c r="C294" s="42" t="s">
        <v>123</v>
      </c>
      <c r="D294" s="42">
        <v>14</v>
      </c>
      <c r="E294" s="5" t="s">
        <v>274</v>
      </c>
      <c r="F294" s="5"/>
      <c r="G294" s="5"/>
      <c r="H294" s="5"/>
      <c r="I294" s="38"/>
      <c r="J294" s="39">
        <f>J295+J305</f>
        <v>66023.320000000007</v>
      </c>
      <c r="K294" s="13"/>
      <c r="L294" s="27">
        <f>L295+L305</f>
        <v>66023.320000000007</v>
      </c>
      <c r="M294" s="27">
        <f t="shared" ref="M294:N294" si="77">M295+M305</f>
        <v>-3824.31</v>
      </c>
      <c r="N294" s="27">
        <f t="shared" si="77"/>
        <v>62199.01</v>
      </c>
    </row>
    <row r="295" spans="1:14" ht="25.5">
      <c r="A295" s="40" t="s">
        <v>129</v>
      </c>
      <c r="B295" s="5" t="s">
        <v>99</v>
      </c>
      <c r="C295" s="5" t="s">
        <v>123</v>
      </c>
      <c r="D295" s="5">
        <v>14</v>
      </c>
      <c r="E295" s="5" t="s">
        <v>274</v>
      </c>
      <c r="F295" s="5" t="s">
        <v>130</v>
      </c>
      <c r="G295" s="5"/>
      <c r="H295" s="5" t="s">
        <v>1</v>
      </c>
      <c r="I295" s="38" t="s">
        <v>1</v>
      </c>
      <c r="J295" s="39">
        <f>J296</f>
        <v>6023.32</v>
      </c>
      <c r="K295" s="13"/>
      <c r="L295" s="27">
        <f>L296</f>
        <v>6023.32</v>
      </c>
      <c r="M295" s="27">
        <f t="shared" ref="M295:N296" si="78">M296</f>
        <v>-3824.31</v>
      </c>
      <c r="N295" s="27">
        <f t="shared" si="78"/>
        <v>2199.0100000000002</v>
      </c>
    </row>
    <row r="296" spans="1:14" ht="38.25">
      <c r="A296" s="40" t="s">
        <v>131</v>
      </c>
      <c r="B296" s="5" t="s">
        <v>99</v>
      </c>
      <c r="C296" s="5" t="s">
        <v>123</v>
      </c>
      <c r="D296" s="5">
        <v>14</v>
      </c>
      <c r="E296" s="5" t="s">
        <v>274</v>
      </c>
      <c r="F296" s="5" t="s">
        <v>132</v>
      </c>
      <c r="G296" s="5"/>
      <c r="H296" s="5" t="s">
        <v>1</v>
      </c>
      <c r="I296" s="38" t="s">
        <v>1</v>
      </c>
      <c r="J296" s="39">
        <f>J297</f>
        <v>6023.32</v>
      </c>
      <c r="K296" s="13"/>
      <c r="L296" s="27">
        <f>L297</f>
        <v>6023.32</v>
      </c>
      <c r="M296" s="27">
        <f t="shared" si="78"/>
        <v>-3824.31</v>
      </c>
      <c r="N296" s="27">
        <f t="shared" si="78"/>
        <v>2199.0100000000002</v>
      </c>
    </row>
    <row r="297" spans="1:14" ht="38.25">
      <c r="A297" s="6" t="s">
        <v>133</v>
      </c>
      <c r="B297" s="5" t="s">
        <v>99</v>
      </c>
      <c r="C297" s="5" t="s">
        <v>123</v>
      </c>
      <c r="D297" s="5">
        <v>14</v>
      </c>
      <c r="E297" s="5" t="s">
        <v>274</v>
      </c>
      <c r="F297" s="5" t="s">
        <v>134</v>
      </c>
      <c r="G297" s="5"/>
      <c r="H297" s="5" t="s">
        <v>1</v>
      </c>
      <c r="I297" s="38" t="s">
        <v>1</v>
      </c>
      <c r="J297" s="39">
        <f>J298+J301</f>
        <v>6023.32</v>
      </c>
      <c r="K297" s="13"/>
      <c r="L297" s="27">
        <f>L301</f>
        <v>6023.32</v>
      </c>
      <c r="M297" s="27">
        <f t="shared" ref="M297:N297" si="79">M301</f>
        <v>-3824.31</v>
      </c>
      <c r="N297" s="27">
        <f t="shared" si="79"/>
        <v>2199.0100000000002</v>
      </c>
    </row>
    <row r="298" spans="1:14" hidden="1">
      <c r="A298" s="17" t="s">
        <v>240</v>
      </c>
      <c r="B298" s="16" t="s">
        <v>99</v>
      </c>
      <c r="C298" s="16" t="s">
        <v>123</v>
      </c>
      <c r="D298" s="16">
        <v>14</v>
      </c>
      <c r="E298" s="61" t="s">
        <v>274</v>
      </c>
      <c r="F298" s="16" t="s">
        <v>134</v>
      </c>
      <c r="G298" s="16"/>
      <c r="H298" s="16">
        <v>227</v>
      </c>
      <c r="I298" s="19" t="s">
        <v>1</v>
      </c>
      <c r="J298" s="12">
        <f>J299</f>
        <v>0</v>
      </c>
      <c r="K298" s="13"/>
      <c r="L298" s="13">
        <f t="shared" ref="L298:L372" si="80">J298+K298</f>
        <v>0</v>
      </c>
      <c r="M298" s="13">
        <f t="shared" ref="M298:M300" si="81">K298+L298</f>
        <v>0</v>
      </c>
      <c r="N298" s="13">
        <f t="shared" ref="N298:N300" si="82">L298+M298</f>
        <v>0</v>
      </c>
    </row>
    <row r="299" spans="1:14" hidden="1">
      <c r="A299" s="17" t="s">
        <v>275</v>
      </c>
      <c r="B299" s="16" t="s">
        <v>99</v>
      </c>
      <c r="C299" s="16" t="s">
        <v>123</v>
      </c>
      <c r="D299" s="16">
        <v>14</v>
      </c>
      <c r="E299" s="61" t="s">
        <v>274</v>
      </c>
      <c r="F299" s="16" t="s">
        <v>134</v>
      </c>
      <c r="G299" s="16"/>
      <c r="H299" s="16">
        <v>227</v>
      </c>
      <c r="I299" s="19" t="s">
        <v>276</v>
      </c>
      <c r="J299" s="12">
        <f>J300</f>
        <v>0</v>
      </c>
      <c r="K299" s="13"/>
      <c r="L299" s="13">
        <f t="shared" si="80"/>
        <v>0</v>
      </c>
      <c r="M299" s="13">
        <f t="shared" si="81"/>
        <v>0</v>
      </c>
      <c r="N299" s="13">
        <f t="shared" si="82"/>
        <v>0</v>
      </c>
    </row>
    <row r="300" spans="1:14" s="60" customFormat="1" hidden="1">
      <c r="A300" s="50" t="s">
        <v>265</v>
      </c>
      <c r="B300" s="51"/>
      <c r="C300" s="51"/>
      <c r="D300" s="51"/>
      <c r="E300" s="62"/>
      <c r="F300" s="51"/>
      <c r="G300" s="51"/>
      <c r="H300" s="51"/>
      <c r="I300" s="52"/>
      <c r="J300" s="53"/>
      <c r="K300" s="108"/>
      <c r="L300" s="13">
        <f t="shared" si="80"/>
        <v>0</v>
      </c>
      <c r="M300" s="13">
        <f t="shared" si="81"/>
        <v>0</v>
      </c>
      <c r="N300" s="13">
        <f t="shared" si="82"/>
        <v>0</v>
      </c>
    </row>
    <row r="301" spans="1:14">
      <c r="A301" s="17" t="s">
        <v>242</v>
      </c>
      <c r="B301" s="16" t="s">
        <v>99</v>
      </c>
      <c r="C301" s="16" t="s">
        <v>123</v>
      </c>
      <c r="D301" s="16">
        <v>14</v>
      </c>
      <c r="E301" s="61" t="s">
        <v>274</v>
      </c>
      <c r="F301" s="16" t="s">
        <v>134</v>
      </c>
      <c r="G301" s="16"/>
      <c r="H301" s="16">
        <v>340</v>
      </c>
      <c r="I301" s="19" t="s">
        <v>1</v>
      </c>
      <c r="J301" s="12">
        <f>J302</f>
        <v>6023.32</v>
      </c>
      <c r="K301" s="13"/>
      <c r="L301" s="13">
        <f>L302</f>
        <v>6023.32</v>
      </c>
      <c r="M301" s="13">
        <f t="shared" ref="M301:N301" si="83">M302</f>
        <v>-3824.31</v>
      </c>
      <c r="N301" s="13">
        <f t="shared" si="83"/>
        <v>2199.0100000000002</v>
      </c>
    </row>
    <row r="302" spans="1:14" ht="25.5">
      <c r="A302" s="17" t="s">
        <v>173</v>
      </c>
      <c r="B302" s="16" t="s">
        <v>99</v>
      </c>
      <c r="C302" s="16" t="s">
        <v>123</v>
      </c>
      <c r="D302" s="16">
        <v>14</v>
      </c>
      <c r="E302" s="61" t="s">
        <v>274</v>
      </c>
      <c r="F302" s="16" t="s">
        <v>134</v>
      </c>
      <c r="G302" s="16"/>
      <c r="H302" s="16">
        <v>346</v>
      </c>
      <c r="I302" s="19">
        <v>1123</v>
      </c>
      <c r="J302" s="12">
        <v>6023.32</v>
      </c>
      <c r="K302" s="13"/>
      <c r="L302" s="13">
        <f>SUM(L303:L304)</f>
        <v>6023.32</v>
      </c>
      <c r="M302" s="13">
        <f t="shared" ref="M302:N302" si="84">SUM(M303:M304)</f>
        <v>-3824.31</v>
      </c>
      <c r="N302" s="13">
        <f t="shared" si="84"/>
        <v>2199.0100000000002</v>
      </c>
    </row>
    <row r="303" spans="1:14">
      <c r="A303" s="50" t="s">
        <v>666</v>
      </c>
      <c r="B303" s="16"/>
      <c r="C303" s="16"/>
      <c r="D303" s="16"/>
      <c r="E303" s="61"/>
      <c r="F303" s="16"/>
      <c r="G303" s="16"/>
      <c r="H303" s="16"/>
      <c r="I303" s="19"/>
      <c r="J303" s="12"/>
      <c r="K303" s="13"/>
      <c r="L303" s="53">
        <v>2199.0100000000002</v>
      </c>
      <c r="M303" s="13"/>
      <c r="N303" s="53">
        <v>2199.0100000000002</v>
      </c>
    </row>
    <row r="304" spans="1:14">
      <c r="A304" s="50" t="s">
        <v>644</v>
      </c>
      <c r="B304" s="16"/>
      <c r="C304" s="16"/>
      <c r="D304" s="16"/>
      <c r="E304" s="61"/>
      <c r="F304" s="16"/>
      <c r="G304" s="16"/>
      <c r="H304" s="16"/>
      <c r="I304" s="19"/>
      <c r="J304" s="12"/>
      <c r="K304" s="13"/>
      <c r="L304" s="53">
        <v>3824.31</v>
      </c>
      <c r="M304" s="13">
        <v>-3824.31</v>
      </c>
      <c r="N304" s="53">
        <f>L304+M304</f>
        <v>0</v>
      </c>
    </row>
    <row r="305" spans="1:14" ht="25.5">
      <c r="A305" s="81" t="s">
        <v>140</v>
      </c>
      <c r="B305" s="46" t="s">
        <v>99</v>
      </c>
      <c r="C305" s="46" t="s">
        <v>123</v>
      </c>
      <c r="D305" s="46">
        <v>14</v>
      </c>
      <c r="E305" s="5" t="s">
        <v>274</v>
      </c>
      <c r="F305" s="63" t="s">
        <v>141</v>
      </c>
      <c r="G305" s="63"/>
      <c r="H305" s="16"/>
      <c r="I305" s="19"/>
      <c r="J305" s="26">
        <f>J306</f>
        <v>60000</v>
      </c>
      <c r="K305" s="13"/>
      <c r="L305" s="27">
        <f t="shared" si="80"/>
        <v>60000</v>
      </c>
      <c r="M305" s="27"/>
      <c r="N305" s="27">
        <f t="shared" si="74"/>
        <v>60000</v>
      </c>
    </row>
    <row r="306" spans="1:14">
      <c r="A306" s="64" t="s">
        <v>142</v>
      </c>
      <c r="B306" s="46" t="s">
        <v>99</v>
      </c>
      <c r="C306" s="46" t="s">
        <v>123</v>
      </c>
      <c r="D306" s="46">
        <v>14</v>
      </c>
      <c r="E306" s="5" t="s">
        <v>274</v>
      </c>
      <c r="F306" s="63" t="s">
        <v>143</v>
      </c>
      <c r="G306" s="63"/>
      <c r="H306" s="16"/>
      <c r="I306" s="19"/>
      <c r="J306" s="26">
        <f>J307</f>
        <v>60000</v>
      </c>
      <c r="K306" s="13"/>
      <c r="L306" s="27">
        <f t="shared" si="80"/>
        <v>60000</v>
      </c>
      <c r="M306" s="27"/>
      <c r="N306" s="27">
        <f t="shared" si="74"/>
        <v>60000</v>
      </c>
    </row>
    <row r="307" spans="1:14" ht="25.5">
      <c r="A307" s="17" t="s">
        <v>146</v>
      </c>
      <c r="B307" s="16" t="s">
        <v>99</v>
      </c>
      <c r="C307" s="16" t="s">
        <v>123</v>
      </c>
      <c r="D307" s="16">
        <v>14</v>
      </c>
      <c r="E307" s="61" t="s">
        <v>274</v>
      </c>
      <c r="F307" s="16">
        <v>350</v>
      </c>
      <c r="G307" s="16"/>
      <c r="H307" s="16">
        <v>296</v>
      </c>
      <c r="I307" s="19"/>
      <c r="J307" s="12">
        <f>J308</f>
        <v>60000</v>
      </c>
      <c r="K307" s="13"/>
      <c r="L307" s="13">
        <f t="shared" si="80"/>
        <v>60000</v>
      </c>
      <c r="M307" s="13"/>
      <c r="N307" s="13">
        <f t="shared" si="74"/>
        <v>60000</v>
      </c>
    </row>
    <row r="308" spans="1:14" ht="25.5">
      <c r="A308" s="66" t="s">
        <v>146</v>
      </c>
      <c r="B308" s="16" t="s">
        <v>99</v>
      </c>
      <c r="C308" s="16" t="s">
        <v>123</v>
      </c>
      <c r="D308" s="16">
        <v>14</v>
      </c>
      <c r="E308" s="61" t="s">
        <v>274</v>
      </c>
      <c r="F308" s="16">
        <v>350</v>
      </c>
      <c r="G308" s="16"/>
      <c r="H308" s="16">
        <v>296</v>
      </c>
      <c r="I308" s="19">
        <v>1146</v>
      </c>
      <c r="J308" s="12">
        <v>60000</v>
      </c>
      <c r="K308" s="13"/>
      <c r="L308" s="13">
        <f t="shared" si="80"/>
        <v>60000</v>
      </c>
      <c r="M308" s="13"/>
      <c r="N308" s="13">
        <f t="shared" si="74"/>
        <v>60000</v>
      </c>
    </row>
    <row r="309" spans="1:14">
      <c r="A309" s="36" t="s">
        <v>277</v>
      </c>
      <c r="B309" s="37" t="s">
        <v>99</v>
      </c>
      <c r="C309" s="5" t="s">
        <v>149</v>
      </c>
      <c r="D309" s="5" t="s">
        <v>1</v>
      </c>
      <c r="E309" s="5" t="s">
        <v>1</v>
      </c>
      <c r="F309" s="5" t="s">
        <v>1</v>
      </c>
      <c r="G309" s="5"/>
      <c r="H309" s="5" t="s">
        <v>1</v>
      </c>
      <c r="I309" s="38" t="s">
        <v>1</v>
      </c>
      <c r="J309" s="39" t="e">
        <f>J310+J333+J358+J325</f>
        <v>#REF!</v>
      </c>
      <c r="K309" s="39" t="e">
        <f>K310+K333+K358+K325</f>
        <v>#REF!</v>
      </c>
      <c r="L309" s="39">
        <f>L310+L333+L358+L325</f>
        <v>14079460.170000002</v>
      </c>
      <c r="M309" s="39">
        <f t="shared" ref="M309:N309" si="85">M310+M333+M358+M325</f>
        <v>867430.8</v>
      </c>
      <c r="N309" s="39">
        <f t="shared" si="85"/>
        <v>14946890.970000001</v>
      </c>
    </row>
    <row r="310" spans="1:14">
      <c r="A310" s="36" t="s">
        <v>278</v>
      </c>
      <c r="B310" s="37">
        <v>803</v>
      </c>
      <c r="C310" s="73" t="s">
        <v>149</v>
      </c>
      <c r="D310" s="73" t="s">
        <v>279</v>
      </c>
      <c r="E310" s="5"/>
      <c r="F310" s="5"/>
      <c r="G310" s="5"/>
      <c r="H310" s="5"/>
      <c r="I310" s="38"/>
      <c r="J310" s="39">
        <f>J311</f>
        <v>215157.9</v>
      </c>
      <c r="K310" s="13"/>
      <c r="L310" s="27">
        <f t="shared" si="80"/>
        <v>215157.9</v>
      </c>
      <c r="M310" s="13"/>
      <c r="N310" s="27">
        <f t="shared" si="74"/>
        <v>215157.9</v>
      </c>
    </row>
    <row r="311" spans="1:14">
      <c r="A311" s="89" t="s">
        <v>105</v>
      </c>
      <c r="B311" s="37">
        <v>803</v>
      </c>
      <c r="C311" s="73" t="s">
        <v>149</v>
      </c>
      <c r="D311" s="73" t="s">
        <v>279</v>
      </c>
      <c r="E311" s="5" t="s">
        <v>106</v>
      </c>
      <c r="F311" s="5"/>
      <c r="G311" s="5"/>
      <c r="H311" s="5"/>
      <c r="I311" s="38"/>
      <c r="J311" s="39">
        <f>J312</f>
        <v>215157.9</v>
      </c>
      <c r="K311" s="13"/>
      <c r="L311" s="27">
        <f t="shared" si="80"/>
        <v>215157.9</v>
      </c>
      <c r="M311" s="13"/>
      <c r="N311" s="27">
        <f t="shared" si="74"/>
        <v>215157.9</v>
      </c>
    </row>
    <row r="312" spans="1:14">
      <c r="A312" s="90" t="s">
        <v>227</v>
      </c>
      <c r="B312" s="37">
        <v>803</v>
      </c>
      <c r="C312" s="73" t="s">
        <v>149</v>
      </c>
      <c r="D312" s="73" t="s">
        <v>279</v>
      </c>
      <c r="E312" s="5" t="s">
        <v>228</v>
      </c>
      <c r="F312" s="5"/>
      <c r="G312" s="5"/>
      <c r="H312" s="5"/>
      <c r="I312" s="38"/>
      <c r="J312" s="39">
        <f>J313+J319</f>
        <v>215157.9</v>
      </c>
      <c r="K312" s="13"/>
      <c r="L312" s="27">
        <f t="shared" si="80"/>
        <v>215157.9</v>
      </c>
      <c r="M312" s="13"/>
      <c r="N312" s="27">
        <f t="shared" si="74"/>
        <v>215157.9</v>
      </c>
    </row>
    <row r="313" spans="1:14" ht="81">
      <c r="A313" s="91" t="s">
        <v>280</v>
      </c>
      <c r="B313" s="71">
        <v>803</v>
      </c>
      <c r="C313" s="72" t="s">
        <v>149</v>
      </c>
      <c r="D313" s="72" t="s">
        <v>279</v>
      </c>
      <c r="E313" s="42" t="s">
        <v>281</v>
      </c>
      <c r="F313" s="42"/>
      <c r="G313" s="42"/>
      <c r="H313" s="42"/>
      <c r="I313" s="43"/>
      <c r="J313" s="44">
        <f t="shared" ref="J313:J317" si="86">J314</f>
        <v>76800</v>
      </c>
      <c r="K313" s="13"/>
      <c r="L313" s="109">
        <f t="shared" si="80"/>
        <v>76800</v>
      </c>
      <c r="M313" s="13"/>
      <c r="N313" s="27">
        <f t="shared" si="74"/>
        <v>76800</v>
      </c>
    </row>
    <row r="314" spans="1:14" ht="25.5">
      <c r="A314" s="40" t="s">
        <v>129</v>
      </c>
      <c r="B314" s="37">
        <v>803</v>
      </c>
      <c r="C314" s="73" t="s">
        <v>149</v>
      </c>
      <c r="D314" s="73" t="s">
        <v>279</v>
      </c>
      <c r="E314" s="5" t="s">
        <v>281</v>
      </c>
      <c r="F314" s="5">
        <v>200</v>
      </c>
      <c r="G314" s="5"/>
      <c r="H314" s="5"/>
      <c r="I314" s="38"/>
      <c r="J314" s="39">
        <f t="shared" si="86"/>
        <v>76800</v>
      </c>
      <c r="K314" s="13"/>
      <c r="L314" s="27">
        <f t="shared" si="80"/>
        <v>76800</v>
      </c>
      <c r="M314" s="13"/>
      <c r="N314" s="27">
        <f t="shared" si="74"/>
        <v>76800</v>
      </c>
    </row>
    <row r="315" spans="1:14" ht="38.25">
      <c r="A315" s="40" t="s">
        <v>131</v>
      </c>
      <c r="B315" s="37">
        <v>803</v>
      </c>
      <c r="C315" s="73" t="s">
        <v>149</v>
      </c>
      <c r="D315" s="73" t="s">
        <v>279</v>
      </c>
      <c r="E315" s="5" t="s">
        <v>281</v>
      </c>
      <c r="F315" s="5">
        <v>240</v>
      </c>
      <c r="G315" s="5"/>
      <c r="H315" s="5"/>
      <c r="I315" s="38"/>
      <c r="J315" s="39">
        <f t="shared" si="86"/>
        <v>76800</v>
      </c>
      <c r="K315" s="13"/>
      <c r="L315" s="27">
        <f t="shared" si="80"/>
        <v>76800</v>
      </c>
      <c r="M315" s="13"/>
      <c r="N315" s="27">
        <f t="shared" si="74"/>
        <v>76800</v>
      </c>
    </row>
    <row r="316" spans="1:14" ht="38.25">
      <c r="A316" s="6" t="s">
        <v>133</v>
      </c>
      <c r="B316" s="37">
        <v>803</v>
      </c>
      <c r="C316" s="73" t="s">
        <v>149</v>
      </c>
      <c r="D316" s="73" t="s">
        <v>279</v>
      </c>
      <c r="E316" s="5" t="s">
        <v>281</v>
      </c>
      <c r="F316" s="5">
        <v>244</v>
      </c>
      <c r="G316" s="5"/>
      <c r="H316" s="5"/>
      <c r="I316" s="38"/>
      <c r="J316" s="39">
        <f t="shared" si="86"/>
        <v>76800</v>
      </c>
      <c r="K316" s="13"/>
      <c r="L316" s="27">
        <f t="shared" si="80"/>
        <v>76800</v>
      </c>
      <c r="M316" s="13"/>
      <c r="N316" s="27">
        <f t="shared" si="74"/>
        <v>76800</v>
      </c>
    </row>
    <row r="317" spans="1:14">
      <c r="A317" s="17" t="s">
        <v>188</v>
      </c>
      <c r="B317" s="74">
        <v>803</v>
      </c>
      <c r="C317" s="75" t="s">
        <v>149</v>
      </c>
      <c r="D317" s="75" t="s">
        <v>279</v>
      </c>
      <c r="E317" s="61" t="s">
        <v>281</v>
      </c>
      <c r="F317" s="61">
        <v>244</v>
      </c>
      <c r="G317" s="61"/>
      <c r="H317" s="61">
        <v>226</v>
      </c>
      <c r="I317" s="56"/>
      <c r="J317" s="57">
        <f t="shared" si="86"/>
        <v>76800</v>
      </c>
      <c r="K317" s="13"/>
      <c r="L317" s="13">
        <f t="shared" si="80"/>
        <v>76800</v>
      </c>
      <c r="M317" s="13"/>
      <c r="N317" s="13">
        <f t="shared" si="74"/>
        <v>76800</v>
      </c>
    </row>
    <row r="318" spans="1:14">
      <c r="A318" s="17" t="s">
        <v>282</v>
      </c>
      <c r="B318" s="74">
        <v>803</v>
      </c>
      <c r="C318" s="75" t="s">
        <v>149</v>
      </c>
      <c r="D318" s="75" t="s">
        <v>279</v>
      </c>
      <c r="E318" s="61" t="s">
        <v>281</v>
      </c>
      <c r="F318" s="61">
        <v>244</v>
      </c>
      <c r="G318" s="61"/>
      <c r="H318" s="61">
        <v>226</v>
      </c>
      <c r="I318" s="56">
        <v>1140</v>
      </c>
      <c r="J318" s="57">
        <v>76800</v>
      </c>
      <c r="K318" s="13"/>
      <c r="L318" s="13">
        <f t="shared" si="80"/>
        <v>76800</v>
      </c>
      <c r="M318" s="13"/>
      <c r="N318" s="13">
        <f t="shared" si="74"/>
        <v>76800</v>
      </c>
    </row>
    <row r="319" spans="1:14">
      <c r="A319" s="70" t="s">
        <v>283</v>
      </c>
      <c r="B319" s="71">
        <v>803</v>
      </c>
      <c r="C319" s="72" t="s">
        <v>149</v>
      </c>
      <c r="D319" s="72" t="s">
        <v>279</v>
      </c>
      <c r="E319" s="42" t="s">
        <v>284</v>
      </c>
      <c r="F319" s="42"/>
      <c r="G319" s="42"/>
      <c r="H319" s="42"/>
      <c r="I319" s="56"/>
      <c r="J319" s="44">
        <f>J320</f>
        <v>138357.9</v>
      </c>
      <c r="K319" s="13"/>
      <c r="L319" s="109">
        <f t="shared" si="80"/>
        <v>138357.9</v>
      </c>
      <c r="M319" s="13"/>
      <c r="N319" s="27">
        <f t="shared" si="74"/>
        <v>138357.9</v>
      </c>
    </row>
    <row r="320" spans="1:14" ht="25.5">
      <c r="A320" s="40" t="s">
        <v>129</v>
      </c>
      <c r="B320" s="37">
        <v>803</v>
      </c>
      <c r="C320" s="73" t="s">
        <v>149</v>
      </c>
      <c r="D320" s="73" t="s">
        <v>279</v>
      </c>
      <c r="E320" s="5" t="s">
        <v>284</v>
      </c>
      <c r="F320" s="5">
        <v>200</v>
      </c>
      <c r="G320" s="5"/>
      <c r="H320" s="5"/>
      <c r="I320" s="56"/>
      <c r="J320" s="39">
        <f>J321</f>
        <v>138357.9</v>
      </c>
      <c r="K320" s="13"/>
      <c r="L320" s="27">
        <f t="shared" si="80"/>
        <v>138357.9</v>
      </c>
      <c r="M320" s="13"/>
      <c r="N320" s="27">
        <f t="shared" si="74"/>
        <v>138357.9</v>
      </c>
    </row>
    <row r="321" spans="1:14" ht="38.25">
      <c r="A321" s="40" t="s">
        <v>131</v>
      </c>
      <c r="B321" s="37">
        <v>803</v>
      </c>
      <c r="C321" s="73" t="s">
        <v>149</v>
      </c>
      <c r="D321" s="73" t="s">
        <v>279</v>
      </c>
      <c r="E321" s="5" t="s">
        <v>284</v>
      </c>
      <c r="F321" s="5">
        <v>240</v>
      </c>
      <c r="G321" s="5"/>
      <c r="H321" s="5"/>
      <c r="I321" s="56"/>
      <c r="J321" s="39">
        <f>J322</f>
        <v>138357.9</v>
      </c>
      <c r="K321" s="13"/>
      <c r="L321" s="27">
        <f t="shared" si="80"/>
        <v>138357.9</v>
      </c>
      <c r="M321" s="13"/>
      <c r="N321" s="27">
        <f t="shared" si="74"/>
        <v>138357.9</v>
      </c>
    </row>
    <row r="322" spans="1:14" ht="38.25">
      <c r="A322" s="6" t="s">
        <v>133</v>
      </c>
      <c r="B322" s="37">
        <v>803</v>
      </c>
      <c r="C322" s="73" t="s">
        <v>149</v>
      </c>
      <c r="D322" s="73" t="s">
        <v>279</v>
      </c>
      <c r="E322" s="5" t="s">
        <v>284</v>
      </c>
      <c r="F322" s="5">
        <v>244</v>
      </c>
      <c r="G322" s="5"/>
      <c r="H322" s="5"/>
      <c r="I322" s="56"/>
      <c r="J322" s="39">
        <f>J323</f>
        <v>138357.9</v>
      </c>
      <c r="K322" s="13"/>
      <c r="L322" s="27">
        <f t="shared" si="80"/>
        <v>138357.9</v>
      </c>
      <c r="M322" s="13"/>
      <c r="N322" s="27">
        <f t="shared" si="74"/>
        <v>138357.9</v>
      </c>
    </row>
    <row r="323" spans="1:14">
      <c r="A323" s="17" t="s">
        <v>188</v>
      </c>
      <c r="B323" s="74">
        <v>803</v>
      </c>
      <c r="C323" s="75" t="s">
        <v>149</v>
      </c>
      <c r="D323" s="75" t="s">
        <v>279</v>
      </c>
      <c r="E323" s="61" t="s">
        <v>284</v>
      </c>
      <c r="F323" s="61">
        <v>244</v>
      </c>
      <c r="G323" s="61"/>
      <c r="H323" s="61">
        <v>226</v>
      </c>
      <c r="I323" s="56"/>
      <c r="J323" s="57">
        <f>J324</f>
        <v>138357.9</v>
      </c>
      <c r="K323" s="13"/>
      <c r="L323" s="13">
        <f t="shared" si="80"/>
        <v>138357.9</v>
      </c>
      <c r="M323" s="13"/>
      <c r="N323" s="13">
        <f t="shared" si="74"/>
        <v>138357.9</v>
      </c>
    </row>
    <row r="324" spans="1:14">
      <c r="A324" s="17" t="s">
        <v>282</v>
      </c>
      <c r="B324" s="74">
        <v>803</v>
      </c>
      <c r="C324" s="75" t="s">
        <v>149</v>
      </c>
      <c r="D324" s="75" t="s">
        <v>279</v>
      </c>
      <c r="E324" s="61" t="s">
        <v>284</v>
      </c>
      <c r="F324" s="61">
        <v>244</v>
      </c>
      <c r="G324" s="61"/>
      <c r="H324" s="61">
        <v>226</v>
      </c>
      <c r="I324" s="56">
        <v>1140</v>
      </c>
      <c r="J324" s="57">
        <v>138357.9</v>
      </c>
      <c r="K324" s="13"/>
      <c r="L324" s="13">
        <f t="shared" si="80"/>
        <v>138357.9</v>
      </c>
      <c r="M324" s="13"/>
      <c r="N324" s="13">
        <f t="shared" si="74"/>
        <v>138357.9</v>
      </c>
    </row>
    <row r="325" spans="1:14" s="28" customFormat="1">
      <c r="A325" s="45" t="s">
        <v>285</v>
      </c>
      <c r="B325" s="37">
        <v>803</v>
      </c>
      <c r="C325" s="73" t="s">
        <v>149</v>
      </c>
      <c r="D325" s="73" t="s">
        <v>286</v>
      </c>
      <c r="E325" s="5"/>
      <c r="F325" s="5"/>
      <c r="G325" s="5"/>
      <c r="H325" s="5"/>
      <c r="I325" s="38"/>
      <c r="J325" s="39">
        <f t="shared" ref="J325:J330" si="87">J326</f>
        <v>1406233.33</v>
      </c>
      <c r="K325" s="27"/>
      <c r="L325" s="27">
        <f t="shared" si="80"/>
        <v>1406233.33</v>
      </c>
      <c r="M325" s="27"/>
      <c r="N325" s="27">
        <f t="shared" si="74"/>
        <v>1406233.33</v>
      </c>
    </row>
    <row r="326" spans="1:14" s="92" customFormat="1" ht="27">
      <c r="A326" s="70" t="s">
        <v>287</v>
      </c>
      <c r="B326" s="71">
        <v>803</v>
      </c>
      <c r="C326" s="72" t="s">
        <v>149</v>
      </c>
      <c r="D326" s="72" t="s">
        <v>286</v>
      </c>
      <c r="E326" s="42" t="s">
        <v>288</v>
      </c>
      <c r="F326" s="42"/>
      <c r="G326" s="42"/>
      <c r="H326" s="42"/>
      <c r="I326" s="43"/>
      <c r="J326" s="44">
        <f t="shared" si="87"/>
        <v>1406233.33</v>
      </c>
      <c r="K326" s="109"/>
      <c r="L326" s="109">
        <f t="shared" si="80"/>
        <v>1406233.33</v>
      </c>
      <c r="M326" s="109"/>
      <c r="N326" s="27">
        <f t="shared" si="74"/>
        <v>1406233.33</v>
      </c>
    </row>
    <row r="327" spans="1:14" ht="25.5">
      <c r="A327" s="40" t="s">
        <v>129</v>
      </c>
      <c r="B327" s="37">
        <v>803</v>
      </c>
      <c r="C327" s="73" t="s">
        <v>149</v>
      </c>
      <c r="D327" s="73" t="s">
        <v>286</v>
      </c>
      <c r="E327" s="5" t="s">
        <v>288</v>
      </c>
      <c r="F327" s="5">
        <v>200</v>
      </c>
      <c r="G327" s="5"/>
      <c r="H327" s="5"/>
      <c r="I327" s="38"/>
      <c r="J327" s="39">
        <f t="shared" si="87"/>
        <v>1406233.33</v>
      </c>
      <c r="K327" s="13"/>
      <c r="L327" s="27">
        <f t="shared" si="80"/>
        <v>1406233.33</v>
      </c>
      <c r="M327" s="13"/>
      <c r="N327" s="27">
        <f t="shared" si="74"/>
        <v>1406233.33</v>
      </c>
    </row>
    <row r="328" spans="1:14" ht="38.25">
      <c r="A328" s="40" t="s">
        <v>131</v>
      </c>
      <c r="B328" s="37">
        <v>803</v>
      </c>
      <c r="C328" s="73" t="s">
        <v>149</v>
      </c>
      <c r="D328" s="73" t="s">
        <v>286</v>
      </c>
      <c r="E328" s="5" t="s">
        <v>288</v>
      </c>
      <c r="F328" s="5">
        <v>240</v>
      </c>
      <c r="G328" s="5"/>
      <c r="H328" s="5"/>
      <c r="I328" s="38"/>
      <c r="J328" s="39">
        <f t="shared" si="87"/>
        <v>1406233.33</v>
      </c>
      <c r="K328" s="13"/>
      <c r="L328" s="27">
        <f t="shared" si="80"/>
        <v>1406233.33</v>
      </c>
      <c r="M328" s="13"/>
      <c r="N328" s="27">
        <f t="shared" si="74"/>
        <v>1406233.33</v>
      </c>
    </row>
    <row r="329" spans="1:14" ht="38.25">
      <c r="A329" s="6" t="s">
        <v>133</v>
      </c>
      <c r="B329" s="37">
        <v>803</v>
      </c>
      <c r="C329" s="73" t="s">
        <v>149</v>
      </c>
      <c r="D329" s="73" t="s">
        <v>286</v>
      </c>
      <c r="E329" s="5" t="s">
        <v>288</v>
      </c>
      <c r="F329" s="5">
        <v>244</v>
      </c>
      <c r="G329" s="5"/>
      <c r="H329" s="5"/>
      <c r="I329" s="38"/>
      <c r="J329" s="39">
        <f t="shared" si="87"/>
        <v>1406233.33</v>
      </c>
      <c r="K329" s="13"/>
      <c r="L329" s="27">
        <f t="shared" si="80"/>
        <v>1406233.33</v>
      </c>
      <c r="M329" s="13"/>
      <c r="N329" s="27">
        <f t="shared" si="74"/>
        <v>1406233.33</v>
      </c>
    </row>
    <row r="330" spans="1:14">
      <c r="A330" s="17" t="s">
        <v>289</v>
      </c>
      <c r="B330" s="74">
        <v>803</v>
      </c>
      <c r="C330" s="75" t="s">
        <v>149</v>
      </c>
      <c r="D330" s="75" t="s">
        <v>286</v>
      </c>
      <c r="E330" s="61" t="s">
        <v>288</v>
      </c>
      <c r="F330" s="61">
        <v>244</v>
      </c>
      <c r="G330" s="61"/>
      <c r="H330" s="61">
        <v>310</v>
      </c>
      <c r="I330" s="56"/>
      <c r="J330" s="57">
        <f t="shared" si="87"/>
        <v>1406233.33</v>
      </c>
      <c r="K330" s="13"/>
      <c r="L330" s="13">
        <f t="shared" si="80"/>
        <v>1406233.33</v>
      </c>
      <c r="M330" s="13"/>
      <c r="N330" s="13">
        <f t="shared" si="74"/>
        <v>1406233.33</v>
      </c>
    </row>
    <row r="331" spans="1:14">
      <c r="A331" s="17" t="s">
        <v>290</v>
      </c>
      <c r="B331" s="74">
        <v>803</v>
      </c>
      <c r="C331" s="75" t="s">
        <v>149</v>
      </c>
      <c r="D331" s="75" t="s">
        <v>286</v>
      </c>
      <c r="E331" s="61" t="s">
        <v>288</v>
      </c>
      <c r="F331" s="61">
        <v>244</v>
      </c>
      <c r="G331" s="61"/>
      <c r="H331" s="61">
        <v>310</v>
      </c>
      <c r="I331" s="56">
        <v>1116</v>
      </c>
      <c r="J331" s="57">
        <v>1406233.33</v>
      </c>
      <c r="K331" s="13"/>
      <c r="L331" s="13">
        <f t="shared" si="80"/>
        <v>1406233.33</v>
      </c>
      <c r="M331" s="13"/>
      <c r="N331" s="13">
        <f t="shared" si="74"/>
        <v>1406233.33</v>
      </c>
    </row>
    <row r="332" spans="1:14" s="60" customFormat="1">
      <c r="A332" s="50" t="s">
        <v>667</v>
      </c>
      <c r="B332" s="178"/>
      <c r="C332" s="179"/>
      <c r="D332" s="179"/>
      <c r="E332" s="62"/>
      <c r="F332" s="62"/>
      <c r="G332" s="62"/>
      <c r="H332" s="62"/>
      <c r="I332" s="58"/>
      <c r="J332" s="59"/>
      <c r="K332" s="108"/>
      <c r="L332" s="108">
        <v>1406233.33</v>
      </c>
      <c r="M332" s="108"/>
      <c r="N332" s="108">
        <v>1406233.33</v>
      </c>
    </row>
    <row r="333" spans="1:14">
      <c r="A333" s="36" t="s">
        <v>291</v>
      </c>
      <c r="B333" s="37" t="s">
        <v>99</v>
      </c>
      <c r="C333" s="5" t="s">
        <v>149</v>
      </c>
      <c r="D333" s="5" t="s">
        <v>261</v>
      </c>
      <c r="E333" s="5" t="s">
        <v>1</v>
      </c>
      <c r="F333" s="5" t="s">
        <v>1</v>
      </c>
      <c r="G333" s="5"/>
      <c r="H333" s="5" t="s">
        <v>1</v>
      </c>
      <c r="I333" s="38" t="s">
        <v>1</v>
      </c>
      <c r="J333" s="39" t="e">
        <f t="shared" ref="J333:N338" si="88">J334</f>
        <v>#REF!</v>
      </c>
      <c r="K333" s="39" t="e">
        <f t="shared" si="88"/>
        <v>#REF!</v>
      </c>
      <c r="L333" s="39">
        <f>L334</f>
        <v>10613935.600000001</v>
      </c>
      <c r="M333" s="39">
        <f t="shared" ref="M333:N333" si="89">M334</f>
        <v>867430.8</v>
      </c>
      <c r="N333" s="39">
        <f t="shared" si="89"/>
        <v>11481366.4</v>
      </c>
    </row>
    <row r="334" spans="1:14" ht="51">
      <c r="A334" s="40" t="s">
        <v>292</v>
      </c>
      <c r="B334" s="5" t="s">
        <v>99</v>
      </c>
      <c r="C334" s="5" t="s">
        <v>149</v>
      </c>
      <c r="D334" s="5" t="s">
        <v>261</v>
      </c>
      <c r="E334" s="5" t="s">
        <v>293</v>
      </c>
      <c r="F334" s="5" t="s">
        <v>1</v>
      </c>
      <c r="G334" s="5"/>
      <c r="H334" s="5" t="s">
        <v>1</v>
      </c>
      <c r="I334" s="38" t="s">
        <v>1</v>
      </c>
      <c r="J334" s="39" t="e">
        <f t="shared" si="88"/>
        <v>#REF!</v>
      </c>
      <c r="K334" s="39" t="e">
        <f t="shared" si="88"/>
        <v>#REF!</v>
      </c>
      <c r="L334" s="39">
        <f t="shared" si="88"/>
        <v>10613935.600000001</v>
      </c>
      <c r="M334" s="39">
        <f t="shared" si="88"/>
        <v>867430.8</v>
      </c>
      <c r="N334" s="39">
        <f t="shared" si="88"/>
        <v>11481366.4</v>
      </c>
    </row>
    <row r="335" spans="1:14">
      <c r="A335" s="40" t="s">
        <v>294</v>
      </c>
      <c r="B335" s="5" t="s">
        <v>99</v>
      </c>
      <c r="C335" s="5" t="s">
        <v>149</v>
      </c>
      <c r="D335" s="5" t="s">
        <v>261</v>
      </c>
      <c r="E335" s="5" t="s">
        <v>293</v>
      </c>
      <c r="F335" s="5" t="s">
        <v>1</v>
      </c>
      <c r="G335" s="5"/>
      <c r="H335" s="5" t="s">
        <v>1</v>
      </c>
      <c r="I335" s="38" t="s">
        <v>1</v>
      </c>
      <c r="J335" s="39" t="e">
        <f t="shared" si="88"/>
        <v>#REF!</v>
      </c>
      <c r="K335" s="39" t="e">
        <f t="shared" si="88"/>
        <v>#REF!</v>
      </c>
      <c r="L335" s="39">
        <f t="shared" si="88"/>
        <v>10613935.600000001</v>
      </c>
      <c r="M335" s="39">
        <f t="shared" si="88"/>
        <v>867430.8</v>
      </c>
      <c r="N335" s="39">
        <f t="shared" si="88"/>
        <v>11481366.4</v>
      </c>
    </row>
    <row r="336" spans="1:14" ht="40.5">
      <c r="A336" s="41" t="s">
        <v>295</v>
      </c>
      <c r="B336" s="42" t="s">
        <v>99</v>
      </c>
      <c r="C336" s="42" t="s">
        <v>149</v>
      </c>
      <c r="D336" s="42" t="s">
        <v>261</v>
      </c>
      <c r="E336" s="42" t="s">
        <v>296</v>
      </c>
      <c r="F336" s="42" t="s">
        <v>1</v>
      </c>
      <c r="G336" s="42"/>
      <c r="H336" s="42" t="s">
        <v>1</v>
      </c>
      <c r="I336" s="43" t="s">
        <v>1</v>
      </c>
      <c r="J336" s="44" t="e">
        <f t="shared" si="88"/>
        <v>#REF!</v>
      </c>
      <c r="K336" s="44" t="e">
        <f t="shared" si="88"/>
        <v>#REF!</v>
      </c>
      <c r="L336" s="44">
        <f t="shared" si="88"/>
        <v>10613935.600000001</v>
      </c>
      <c r="M336" s="44">
        <f t="shared" si="88"/>
        <v>867430.8</v>
      </c>
      <c r="N336" s="44">
        <f t="shared" si="88"/>
        <v>11481366.4</v>
      </c>
    </row>
    <row r="337" spans="1:14" ht="25.5">
      <c r="A337" s="40" t="s">
        <v>129</v>
      </c>
      <c r="B337" s="5" t="s">
        <v>99</v>
      </c>
      <c r="C337" s="5" t="s">
        <v>149</v>
      </c>
      <c r="D337" s="5" t="s">
        <v>261</v>
      </c>
      <c r="E337" s="5" t="s">
        <v>296</v>
      </c>
      <c r="F337" s="5" t="s">
        <v>130</v>
      </c>
      <c r="G337" s="5"/>
      <c r="H337" s="5" t="s">
        <v>1</v>
      </c>
      <c r="I337" s="38" t="s">
        <v>1</v>
      </c>
      <c r="J337" s="39" t="e">
        <f t="shared" si="88"/>
        <v>#REF!</v>
      </c>
      <c r="K337" s="39" t="e">
        <f t="shared" si="88"/>
        <v>#REF!</v>
      </c>
      <c r="L337" s="39">
        <f t="shared" si="88"/>
        <v>10613935.600000001</v>
      </c>
      <c r="M337" s="39">
        <f t="shared" si="88"/>
        <v>867430.8</v>
      </c>
      <c r="N337" s="39">
        <f t="shared" si="88"/>
        <v>11481366.4</v>
      </c>
    </row>
    <row r="338" spans="1:14" ht="38.25">
      <c r="A338" s="40" t="s">
        <v>131</v>
      </c>
      <c r="B338" s="5" t="s">
        <v>99</v>
      </c>
      <c r="C338" s="5" t="s">
        <v>149</v>
      </c>
      <c r="D338" s="5" t="s">
        <v>261</v>
      </c>
      <c r="E338" s="5" t="s">
        <v>296</v>
      </c>
      <c r="F338" s="5" t="s">
        <v>132</v>
      </c>
      <c r="G338" s="5"/>
      <c r="H338" s="5" t="s">
        <v>1</v>
      </c>
      <c r="I338" s="38" t="s">
        <v>1</v>
      </c>
      <c r="J338" s="39" t="e">
        <f t="shared" si="88"/>
        <v>#REF!</v>
      </c>
      <c r="K338" s="39" t="e">
        <f t="shared" si="88"/>
        <v>#REF!</v>
      </c>
      <c r="L338" s="39">
        <f t="shared" si="88"/>
        <v>10613935.600000001</v>
      </c>
      <c r="M338" s="39">
        <f t="shared" si="88"/>
        <v>867430.8</v>
      </c>
      <c r="N338" s="39">
        <f t="shared" si="88"/>
        <v>11481366.4</v>
      </c>
    </row>
    <row r="339" spans="1:14" ht="38.25">
      <c r="A339" s="6" t="s">
        <v>133</v>
      </c>
      <c r="B339" s="5" t="s">
        <v>99</v>
      </c>
      <c r="C339" s="5" t="s">
        <v>149</v>
      </c>
      <c r="D339" s="5" t="s">
        <v>261</v>
      </c>
      <c r="E339" s="5" t="s">
        <v>296</v>
      </c>
      <c r="F339" s="5" t="s">
        <v>134</v>
      </c>
      <c r="G339" s="5"/>
      <c r="H339" s="5" t="s">
        <v>1</v>
      </c>
      <c r="I339" s="38" t="s">
        <v>1</v>
      </c>
      <c r="J339" s="39" t="e">
        <f>J340+J351+J353+J355</f>
        <v>#REF!</v>
      </c>
      <c r="K339" s="39" t="e">
        <f>K340+K351+K353+K355</f>
        <v>#REF!</v>
      </c>
      <c r="L339" s="39">
        <f>L340+L351+L353+L355</f>
        <v>10613935.600000001</v>
      </c>
      <c r="M339" s="39">
        <f t="shared" ref="M339:N339" si="90">M340+M351+M353+M355</f>
        <v>867430.8</v>
      </c>
      <c r="N339" s="39">
        <f t="shared" si="90"/>
        <v>11481366.4</v>
      </c>
    </row>
    <row r="340" spans="1:14">
      <c r="A340" s="17" t="s">
        <v>164</v>
      </c>
      <c r="B340" s="16" t="s">
        <v>99</v>
      </c>
      <c r="C340" s="16" t="s">
        <v>149</v>
      </c>
      <c r="D340" s="16" t="s">
        <v>261</v>
      </c>
      <c r="E340" s="61" t="s">
        <v>296</v>
      </c>
      <c r="F340" s="16" t="s">
        <v>134</v>
      </c>
      <c r="G340" s="16"/>
      <c r="H340" s="16" t="s">
        <v>165</v>
      </c>
      <c r="I340" s="19" t="s">
        <v>1</v>
      </c>
      <c r="J340" s="12" t="e">
        <f>J341+J344+#REF!</f>
        <v>#REF!</v>
      </c>
      <c r="K340" s="12" t="e">
        <f>K341+K344+#REF!</f>
        <v>#REF!</v>
      </c>
      <c r="L340" s="12">
        <f>L341+L344</f>
        <v>10162709.200000001</v>
      </c>
      <c r="M340" s="12">
        <f t="shared" ref="M340:N340" si="91">M341+M344</f>
        <v>867430.8</v>
      </c>
      <c r="N340" s="12">
        <f t="shared" si="91"/>
        <v>11030140</v>
      </c>
    </row>
    <row r="341" spans="1:14" ht="25.5">
      <c r="A341" s="17" t="s">
        <v>234</v>
      </c>
      <c r="B341" s="16" t="s">
        <v>99</v>
      </c>
      <c r="C341" s="16" t="s">
        <v>149</v>
      </c>
      <c r="D341" s="16" t="s">
        <v>261</v>
      </c>
      <c r="E341" s="61" t="s">
        <v>296</v>
      </c>
      <c r="F341" s="16" t="s">
        <v>134</v>
      </c>
      <c r="G341" s="16"/>
      <c r="H341" s="16" t="s">
        <v>165</v>
      </c>
      <c r="I341" s="19" t="s">
        <v>185</v>
      </c>
      <c r="J341" s="12">
        <v>337268.4</v>
      </c>
      <c r="K341" s="13">
        <v>867430.8</v>
      </c>
      <c r="L341" s="13">
        <f>SUM(L342:L343)</f>
        <v>337268.4</v>
      </c>
      <c r="M341" s="13">
        <f t="shared" ref="M341:N341" si="92">SUM(M342:M343)</f>
        <v>867430.8</v>
      </c>
      <c r="N341" s="13">
        <f t="shared" si="92"/>
        <v>1204699.2000000002</v>
      </c>
    </row>
    <row r="342" spans="1:14" s="60" customFormat="1">
      <c r="A342" s="50" t="s">
        <v>668</v>
      </c>
      <c r="B342" s="51"/>
      <c r="C342" s="51"/>
      <c r="D342" s="51"/>
      <c r="E342" s="62"/>
      <c r="F342" s="51"/>
      <c r="G342" s="51"/>
      <c r="H342" s="51"/>
      <c r="I342" s="52"/>
      <c r="J342" s="53"/>
      <c r="K342" s="108"/>
      <c r="L342" s="108">
        <v>337268.4</v>
      </c>
      <c r="M342" s="108"/>
      <c r="N342" s="108">
        <v>337268.4</v>
      </c>
    </row>
    <row r="343" spans="1:14" s="60" customFormat="1">
      <c r="A343" s="50" t="s">
        <v>669</v>
      </c>
      <c r="B343" s="51"/>
      <c r="C343" s="51"/>
      <c r="D343" s="51"/>
      <c r="E343" s="62"/>
      <c r="F343" s="51"/>
      <c r="G343" s="51"/>
      <c r="H343" s="51"/>
      <c r="I343" s="52"/>
      <c r="J343" s="53"/>
      <c r="K343" s="108"/>
      <c r="L343" s="108"/>
      <c r="M343" s="108">
        <v>867430.8</v>
      </c>
      <c r="N343" s="108">
        <f>L343+M343</f>
        <v>867430.8</v>
      </c>
    </row>
    <row r="344" spans="1:14">
      <c r="A344" s="17" t="s">
        <v>239</v>
      </c>
      <c r="B344" s="16" t="s">
        <v>99</v>
      </c>
      <c r="C344" s="16" t="s">
        <v>149</v>
      </c>
      <c r="D344" s="16" t="s">
        <v>261</v>
      </c>
      <c r="E344" s="61" t="s">
        <v>296</v>
      </c>
      <c r="F344" s="16" t="s">
        <v>134</v>
      </c>
      <c r="G344" s="16"/>
      <c r="H344" s="16" t="s">
        <v>165</v>
      </c>
      <c r="I344" s="19">
        <v>1129</v>
      </c>
      <c r="J344" s="12">
        <v>8457658.8000000007</v>
      </c>
      <c r="K344" s="13">
        <v>1367782</v>
      </c>
      <c r="L344" s="13">
        <f t="shared" si="80"/>
        <v>9825440.8000000007</v>
      </c>
      <c r="M344" s="13"/>
      <c r="N344" s="13">
        <f t="shared" ref="N344:N409" si="93">L344+M344</f>
        <v>9825440.8000000007</v>
      </c>
    </row>
    <row r="345" spans="1:14">
      <c r="A345" s="50" t="s">
        <v>670</v>
      </c>
      <c r="B345" s="16"/>
      <c r="C345" s="16"/>
      <c r="D345" s="16"/>
      <c r="E345" s="61"/>
      <c r="F345" s="16"/>
      <c r="G345" s="16"/>
      <c r="H345" s="16"/>
      <c r="I345" s="19"/>
      <c r="J345" s="12"/>
      <c r="K345" s="13"/>
      <c r="L345" s="53">
        <v>91405.2</v>
      </c>
      <c r="M345" s="13"/>
      <c r="N345" s="53">
        <v>91405.2</v>
      </c>
    </row>
    <row r="346" spans="1:14">
      <c r="A346" s="50" t="s">
        <v>671</v>
      </c>
      <c r="B346" s="16"/>
      <c r="C346" s="16"/>
      <c r="D346" s="16"/>
      <c r="E346" s="61"/>
      <c r="F346" s="16"/>
      <c r="G346" s="16"/>
      <c r="H346" s="16"/>
      <c r="I346" s="19"/>
      <c r="J346" s="12"/>
      <c r="K346" s="13"/>
      <c r="L346" s="53">
        <v>93984</v>
      </c>
      <c r="M346" s="13"/>
      <c r="N346" s="53">
        <v>93984</v>
      </c>
    </row>
    <row r="347" spans="1:14">
      <c r="A347" s="50" t="s">
        <v>672</v>
      </c>
      <c r="B347" s="16"/>
      <c r="C347" s="16"/>
      <c r="D347" s="16"/>
      <c r="E347" s="61"/>
      <c r="F347" s="16"/>
      <c r="G347" s="16"/>
      <c r="H347" s="16"/>
      <c r="I347" s="19"/>
      <c r="J347" s="12"/>
      <c r="K347" s="13"/>
      <c r="L347" s="53">
        <v>76530</v>
      </c>
      <c r="M347" s="13"/>
      <c r="N347" s="53">
        <v>76530</v>
      </c>
    </row>
    <row r="348" spans="1:14">
      <c r="A348" s="50" t="s">
        <v>673</v>
      </c>
      <c r="B348" s="16"/>
      <c r="C348" s="16"/>
      <c r="D348" s="16"/>
      <c r="E348" s="61"/>
      <c r="F348" s="16"/>
      <c r="G348" s="16"/>
      <c r="H348" s="16"/>
      <c r="I348" s="19"/>
      <c r="J348" s="12"/>
      <c r="K348" s="13"/>
      <c r="L348" s="53">
        <v>2671819.2000000002</v>
      </c>
      <c r="M348" s="13"/>
      <c r="N348" s="53">
        <v>2671819.2000000002</v>
      </c>
    </row>
    <row r="349" spans="1:14">
      <c r="A349" s="50" t="s">
        <v>674</v>
      </c>
      <c r="B349" s="16"/>
      <c r="C349" s="16"/>
      <c r="D349" s="16"/>
      <c r="E349" s="61"/>
      <c r="F349" s="16"/>
      <c r="G349" s="16"/>
      <c r="H349" s="16"/>
      <c r="I349" s="19"/>
      <c r="J349" s="12"/>
      <c r="K349" s="13"/>
      <c r="L349" s="53">
        <v>5523920.4000000004</v>
      </c>
      <c r="M349" s="13"/>
      <c r="N349" s="53">
        <v>5523920.4000000004</v>
      </c>
    </row>
    <row r="350" spans="1:14" ht="25.5">
      <c r="A350" s="50" t="s">
        <v>675</v>
      </c>
      <c r="B350" s="16"/>
      <c r="C350" s="16"/>
      <c r="D350" s="16"/>
      <c r="E350" s="61"/>
      <c r="F350" s="16"/>
      <c r="G350" s="16"/>
      <c r="H350" s="16"/>
      <c r="I350" s="19"/>
      <c r="J350" s="12"/>
      <c r="K350" s="13"/>
      <c r="L350" s="53">
        <v>1367782</v>
      </c>
      <c r="M350" s="13"/>
      <c r="N350" s="53">
        <v>1367782</v>
      </c>
    </row>
    <row r="351" spans="1:14">
      <c r="A351" s="17" t="s">
        <v>188</v>
      </c>
      <c r="B351" s="16" t="s">
        <v>99</v>
      </c>
      <c r="C351" s="16" t="s">
        <v>149</v>
      </c>
      <c r="D351" s="16" t="s">
        <v>261</v>
      </c>
      <c r="E351" s="61" t="s">
        <v>296</v>
      </c>
      <c r="F351" s="16" t="s">
        <v>134</v>
      </c>
      <c r="G351" s="16"/>
      <c r="H351" s="16" t="s">
        <v>135</v>
      </c>
      <c r="I351" s="19" t="s">
        <v>1</v>
      </c>
      <c r="J351" s="12">
        <f>J352</f>
        <v>451226.4</v>
      </c>
      <c r="K351" s="13"/>
      <c r="L351" s="13">
        <f t="shared" si="80"/>
        <v>451226.4</v>
      </c>
      <c r="M351" s="13"/>
      <c r="N351" s="13">
        <f t="shared" si="93"/>
        <v>451226.4</v>
      </c>
    </row>
    <row r="352" spans="1:14" ht="25.5">
      <c r="A352" s="17" t="s">
        <v>298</v>
      </c>
      <c r="B352" s="16" t="s">
        <v>99</v>
      </c>
      <c r="C352" s="16" t="s">
        <v>149</v>
      </c>
      <c r="D352" s="16" t="s">
        <v>261</v>
      </c>
      <c r="E352" s="61" t="s">
        <v>296</v>
      </c>
      <c r="F352" s="16" t="s">
        <v>134</v>
      </c>
      <c r="G352" s="16"/>
      <c r="H352" s="16" t="s">
        <v>135</v>
      </c>
      <c r="I352" s="19" t="s">
        <v>196</v>
      </c>
      <c r="J352" s="12">
        <v>451226.4</v>
      </c>
      <c r="K352" s="13"/>
      <c r="L352" s="13">
        <f t="shared" si="80"/>
        <v>451226.4</v>
      </c>
      <c r="M352" s="13"/>
      <c r="N352" s="13">
        <f t="shared" si="93"/>
        <v>451226.4</v>
      </c>
    </row>
    <row r="353" spans="1:14" hidden="1">
      <c r="A353" s="17" t="s">
        <v>168</v>
      </c>
      <c r="B353" s="16" t="s">
        <v>99</v>
      </c>
      <c r="C353" s="16" t="s">
        <v>149</v>
      </c>
      <c r="D353" s="16" t="s">
        <v>261</v>
      </c>
      <c r="E353" s="61" t="s">
        <v>296</v>
      </c>
      <c r="F353" s="16" t="s">
        <v>134</v>
      </c>
      <c r="G353" s="16"/>
      <c r="H353" s="16" t="s">
        <v>169</v>
      </c>
      <c r="I353" s="19" t="s">
        <v>1</v>
      </c>
      <c r="J353" s="12">
        <f>J354</f>
        <v>0</v>
      </c>
      <c r="K353" s="13"/>
      <c r="L353" s="13">
        <f t="shared" si="80"/>
        <v>0</v>
      </c>
      <c r="M353" s="13"/>
      <c r="N353" s="13">
        <f t="shared" si="93"/>
        <v>0</v>
      </c>
    </row>
    <row r="354" spans="1:14" ht="38.25" hidden="1">
      <c r="A354" s="17" t="s">
        <v>299</v>
      </c>
      <c r="B354" s="16" t="s">
        <v>99</v>
      </c>
      <c r="C354" s="16" t="s">
        <v>149</v>
      </c>
      <c r="D354" s="16" t="s">
        <v>261</v>
      </c>
      <c r="E354" s="61" t="s">
        <v>296</v>
      </c>
      <c r="F354" s="16" t="s">
        <v>134</v>
      </c>
      <c r="G354" s="16"/>
      <c r="H354" s="16" t="s">
        <v>169</v>
      </c>
      <c r="I354" s="19" t="s">
        <v>171</v>
      </c>
      <c r="J354" s="12">
        <v>0</v>
      </c>
      <c r="K354" s="13"/>
      <c r="L354" s="13">
        <f t="shared" si="80"/>
        <v>0</v>
      </c>
      <c r="M354" s="13"/>
      <c r="N354" s="13">
        <f t="shared" si="93"/>
        <v>0</v>
      </c>
    </row>
    <row r="355" spans="1:14" hidden="1">
      <c r="A355" s="17" t="s">
        <v>137</v>
      </c>
      <c r="B355" s="16" t="s">
        <v>99</v>
      </c>
      <c r="C355" s="16" t="s">
        <v>149</v>
      </c>
      <c r="D355" s="16" t="s">
        <v>261</v>
      </c>
      <c r="E355" s="61" t="s">
        <v>296</v>
      </c>
      <c r="F355" s="16" t="s">
        <v>134</v>
      </c>
      <c r="G355" s="16"/>
      <c r="H355" s="16">
        <v>340</v>
      </c>
      <c r="I355" s="19"/>
      <c r="J355" s="12">
        <f>J356</f>
        <v>0</v>
      </c>
      <c r="K355" s="13"/>
      <c r="L355" s="13">
        <f t="shared" si="80"/>
        <v>0</v>
      </c>
      <c r="M355" s="13"/>
      <c r="N355" s="13">
        <f t="shared" si="93"/>
        <v>0</v>
      </c>
    </row>
    <row r="356" spans="1:14" hidden="1">
      <c r="A356" s="17" t="s">
        <v>300</v>
      </c>
      <c r="B356" s="16" t="s">
        <v>99</v>
      </c>
      <c r="C356" s="16" t="s">
        <v>149</v>
      </c>
      <c r="D356" s="16" t="s">
        <v>261</v>
      </c>
      <c r="E356" s="61" t="s">
        <v>296</v>
      </c>
      <c r="F356" s="16" t="s">
        <v>134</v>
      </c>
      <c r="G356" s="16"/>
      <c r="H356" s="16">
        <v>340</v>
      </c>
      <c r="I356" s="19">
        <v>1123</v>
      </c>
      <c r="J356" s="12">
        <v>0</v>
      </c>
      <c r="K356" s="13"/>
      <c r="L356" s="13">
        <f t="shared" si="80"/>
        <v>0</v>
      </c>
      <c r="M356" s="13"/>
      <c r="N356" s="13">
        <f t="shared" si="93"/>
        <v>0</v>
      </c>
    </row>
    <row r="357" spans="1:14" s="60" customFormat="1" ht="25.5">
      <c r="A357" s="50" t="s">
        <v>676</v>
      </c>
      <c r="B357" s="51"/>
      <c r="C357" s="51"/>
      <c r="D357" s="51"/>
      <c r="E357" s="62"/>
      <c r="F357" s="51"/>
      <c r="G357" s="51"/>
      <c r="H357" s="51"/>
      <c r="I357" s="52"/>
      <c r="J357" s="53"/>
      <c r="K357" s="108"/>
      <c r="L357" s="108">
        <v>451226.4</v>
      </c>
      <c r="M357" s="108"/>
      <c r="N357" s="108">
        <v>451226.4</v>
      </c>
    </row>
    <row r="358" spans="1:14" ht="25.5">
      <c r="A358" s="36" t="s">
        <v>301</v>
      </c>
      <c r="B358" s="37" t="s">
        <v>99</v>
      </c>
      <c r="C358" s="5" t="s">
        <v>149</v>
      </c>
      <c r="D358" s="5" t="s">
        <v>302</v>
      </c>
      <c r="E358" s="5" t="s">
        <v>1</v>
      </c>
      <c r="F358" s="5" t="s">
        <v>1</v>
      </c>
      <c r="G358" s="5"/>
      <c r="H358" s="5" t="s">
        <v>1</v>
      </c>
      <c r="I358" s="38" t="s">
        <v>1</v>
      </c>
      <c r="J358" s="39">
        <f>J359+J377</f>
        <v>1844133.34</v>
      </c>
      <c r="K358" s="13"/>
      <c r="L358" s="27">
        <f t="shared" si="80"/>
        <v>1844133.34</v>
      </c>
      <c r="M358" s="13"/>
      <c r="N358" s="27">
        <f t="shared" si="93"/>
        <v>1844133.34</v>
      </c>
    </row>
    <row r="359" spans="1:14" ht="51">
      <c r="A359" s="40" t="s">
        <v>303</v>
      </c>
      <c r="B359" s="5" t="s">
        <v>99</v>
      </c>
      <c r="C359" s="5" t="s">
        <v>149</v>
      </c>
      <c r="D359" s="5" t="s">
        <v>302</v>
      </c>
      <c r="E359" s="5" t="s">
        <v>304</v>
      </c>
      <c r="F359" s="5" t="s">
        <v>1</v>
      </c>
      <c r="G359" s="5"/>
      <c r="H359" s="5" t="s">
        <v>1</v>
      </c>
      <c r="I359" s="38" t="s">
        <v>1</v>
      </c>
      <c r="J359" s="39">
        <f>J360+J365+J372</f>
        <v>600000</v>
      </c>
      <c r="K359" s="13"/>
      <c r="L359" s="27">
        <f t="shared" si="80"/>
        <v>600000</v>
      </c>
      <c r="M359" s="13"/>
      <c r="N359" s="27">
        <f t="shared" si="93"/>
        <v>600000</v>
      </c>
    </row>
    <row r="360" spans="1:14" ht="27">
      <c r="A360" s="41" t="s">
        <v>305</v>
      </c>
      <c r="B360" s="42" t="s">
        <v>99</v>
      </c>
      <c r="C360" s="42" t="s">
        <v>149</v>
      </c>
      <c r="D360" s="42" t="s">
        <v>302</v>
      </c>
      <c r="E360" s="42" t="s">
        <v>306</v>
      </c>
      <c r="F360" s="42" t="s">
        <v>1</v>
      </c>
      <c r="G360" s="42"/>
      <c r="H360" s="42" t="s">
        <v>1</v>
      </c>
      <c r="I360" s="43" t="s">
        <v>1</v>
      </c>
      <c r="J360" s="44">
        <f>J361</f>
        <v>150000</v>
      </c>
      <c r="K360" s="13"/>
      <c r="L360" s="109">
        <f t="shared" si="80"/>
        <v>150000</v>
      </c>
      <c r="M360" s="13"/>
      <c r="N360" s="27">
        <f t="shared" si="93"/>
        <v>150000</v>
      </c>
    </row>
    <row r="361" spans="1:14">
      <c r="A361" s="40" t="s">
        <v>202</v>
      </c>
      <c r="B361" s="5" t="s">
        <v>99</v>
      </c>
      <c r="C361" s="5" t="s">
        <v>149</v>
      </c>
      <c r="D361" s="5" t="s">
        <v>302</v>
      </c>
      <c r="E361" s="5" t="s">
        <v>306</v>
      </c>
      <c r="F361" s="5" t="s">
        <v>203</v>
      </c>
      <c r="G361" s="5"/>
      <c r="H361" s="5" t="s">
        <v>1</v>
      </c>
      <c r="I361" s="38" t="s">
        <v>1</v>
      </c>
      <c r="J361" s="39">
        <f>J362</f>
        <v>150000</v>
      </c>
      <c r="K361" s="13"/>
      <c r="L361" s="27">
        <f t="shared" si="80"/>
        <v>150000</v>
      </c>
      <c r="M361" s="13"/>
      <c r="N361" s="27">
        <f t="shared" si="93"/>
        <v>150000</v>
      </c>
    </row>
    <row r="362" spans="1:14" ht="63.75">
      <c r="A362" s="6" t="s">
        <v>307</v>
      </c>
      <c r="B362" s="5" t="s">
        <v>99</v>
      </c>
      <c r="C362" s="5" t="s">
        <v>149</v>
      </c>
      <c r="D362" s="5" t="s">
        <v>302</v>
      </c>
      <c r="E362" s="5" t="s">
        <v>306</v>
      </c>
      <c r="F362" s="5" t="s">
        <v>308</v>
      </c>
      <c r="G362" s="5"/>
      <c r="H362" s="5" t="s">
        <v>1</v>
      </c>
      <c r="I362" s="38" t="s">
        <v>1</v>
      </c>
      <c r="J362" s="39">
        <f>J363</f>
        <v>150000</v>
      </c>
      <c r="K362" s="13"/>
      <c r="L362" s="27">
        <f t="shared" si="80"/>
        <v>150000</v>
      </c>
      <c r="M362" s="13"/>
      <c r="N362" s="27">
        <f t="shared" si="93"/>
        <v>150000</v>
      </c>
    </row>
    <row r="363" spans="1:14" ht="38.25">
      <c r="A363" s="17" t="s">
        <v>309</v>
      </c>
      <c r="B363" s="16" t="s">
        <v>99</v>
      </c>
      <c r="C363" s="16" t="s">
        <v>149</v>
      </c>
      <c r="D363" s="16" t="s">
        <v>302</v>
      </c>
      <c r="E363" s="61" t="s">
        <v>306</v>
      </c>
      <c r="F363" s="16">
        <v>814</v>
      </c>
      <c r="G363" s="16"/>
      <c r="H363" s="16"/>
      <c r="I363" s="19" t="s">
        <v>1</v>
      </c>
      <c r="J363" s="12">
        <f>J364</f>
        <v>150000</v>
      </c>
      <c r="K363" s="13"/>
      <c r="L363" s="13">
        <f t="shared" si="80"/>
        <v>150000</v>
      </c>
      <c r="M363" s="13"/>
      <c r="N363" s="13">
        <f t="shared" si="93"/>
        <v>150000</v>
      </c>
    </row>
    <row r="364" spans="1:14" ht="51">
      <c r="A364" s="17" t="s">
        <v>310</v>
      </c>
      <c r="B364" s="16" t="s">
        <v>99</v>
      </c>
      <c r="C364" s="16" t="s">
        <v>149</v>
      </c>
      <c r="D364" s="16" t="s">
        <v>302</v>
      </c>
      <c r="E364" s="61" t="s">
        <v>306</v>
      </c>
      <c r="F364" s="16">
        <v>814</v>
      </c>
      <c r="G364" s="16"/>
      <c r="H364" s="16">
        <v>246</v>
      </c>
      <c r="I364" s="19"/>
      <c r="J364" s="12">
        <v>150000</v>
      </c>
      <c r="K364" s="13"/>
      <c r="L364" s="13">
        <f t="shared" si="80"/>
        <v>150000</v>
      </c>
      <c r="M364" s="13"/>
      <c r="N364" s="13">
        <f t="shared" si="93"/>
        <v>150000</v>
      </c>
    </row>
    <row r="365" spans="1:14" ht="27">
      <c r="A365" s="41" t="s">
        <v>311</v>
      </c>
      <c r="B365" s="42" t="s">
        <v>99</v>
      </c>
      <c r="C365" s="42" t="s">
        <v>149</v>
      </c>
      <c r="D365" s="42" t="s">
        <v>302</v>
      </c>
      <c r="E365" s="42" t="s">
        <v>312</v>
      </c>
      <c r="F365" s="42" t="s">
        <v>1</v>
      </c>
      <c r="G365" s="42"/>
      <c r="H365" s="42" t="s">
        <v>1</v>
      </c>
      <c r="I365" s="43" t="s">
        <v>1</v>
      </c>
      <c r="J365" s="44">
        <f t="shared" ref="J365:J367" si="94">J366</f>
        <v>300000</v>
      </c>
      <c r="K365" s="13"/>
      <c r="L365" s="109">
        <f t="shared" si="80"/>
        <v>300000</v>
      </c>
      <c r="M365" s="13"/>
      <c r="N365" s="27">
        <f t="shared" si="93"/>
        <v>300000</v>
      </c>
    </row>
    <row r="366" spans="1:14" ht="25.5">
      <c r="A366" s="40" t="s">
        <v>129</v>
      </c>
      <c r="B366" s="5" t="s">
        <v>99</v>
      </c>
      <c r="C366" s="5" t="s">
        <v>149</v>
      </c>
      <c r="D366" s="5" t="s">
        <v>302</v>
      </c>
      <c r="E366" s="5" t="s">
        <v>312</v>
      </c>
      <c r="F366" s="5" t="s">
        <v>130</v>
      </c>
      <c r="G366" s="5"/>
      <c r="H366" s="5" t="s">
        <v>1</v>
      </c>
      <c r="I366" s="38" t="s">
        <v>1</v>
      </c>
      <c r="J366" s="39">
        <f t="shared" si="94"/>
        <v>300000</v>
      </c>
      <c r="K366" s="13"/>
      <c r="L366" s="27">
        <f t="shared" si="80"/>
        <v>300000</v>
      </c>
      <c r="M366" s="13"/>
      <c r="N366" s="27">
        <f t="shared" si="93"/>
        <v>300000</v>
      </c>
    </row>
    <row r="367" spans="1:14" ht="38.25">
      <c r="A367" s="40" t="s">
        <v>131</v>
      </c>
      <c r="B367" s="5" t="s">
        <v>99</v>
      </c>
      <c r="C367" s="5" t="s">
        <v>149</v>
      </c>
      <c r="D367" s="5" t="s">
        <v>302</v>
      </c>
      <c r="E367" s="5" t="s">
        <v>312</v>
      </c>
      <c r="F367" s="5" t="s">
        <v>132</v>
      </c>
      <c r="G367" s="5"/>
      <c r="H367" s="5" t="s">
        <v>1</v>
      </c>
      <c r="I367" s="38" t="s">
        <v>1</v>
      </c>
      <c r="J367" s="39">
        <f t="shared" si="94"/>
        <v>300000</v>
      </c>
      <c r="K367" s="13"/>
      <c r="L367" s="27">
        <f t="shared" si="80"/>
        <v>300000</v>
      </c>
      <c r="M367" s="13"/>
      <c r="N367" s="27">
        <f t="shared" si="93"/>
        <v>300000</v>
      </c>
    </row>
    <row r="368" spans="1:14" ht="38.25">
      <c r="A368" s="6" t="s">
        <v>133</v>
      </c>
      <c r="B368" s="5" t="s">
        <v>99</v>
      </c>
      <c r="C368" s="5" t="s">
        <v>149</v>
      </c>
      <c r="D368" s="5" t="s">
        <v>302</v>
      </c>
      <c r="E368" s="5" t="s">
        <v>312</v>
      </c>
      <c r="F368" s="5" t="s">
        <v>134</v>
      </c>
      <c r="G368" s="5"/>
      <c r="H368" s="5" t="s">
        <v>1</v>
      </c>
      <c r="I368" s="38" t="s">
        <v>1</v>
      </c>
      <c r="J368" s="39">
        <f>J369</f>
        <v>300000</v>
      </c>
      <c r="K368" s="13"/>
      <c r="L368" s="27">
        <f t="shared" si="80"/>
        <v>300000</v>
      </c>
      <c r="M368" s="13"/>
      <c r="N368" s="27">
        <f t="shared" si="93"/>
        <v>300000</v>
      </c>
    </row>
    <row r="369" spans="1:14">
      <c r="A369" s="17" t="s">
        <v>188</v>
      </c>
      <c r="B369" s="16" t="s">
        <v>99</v>
      </c>
      <c r="C369" s="16" t="s">
        <v>149</v>
      </c>
      <c r="D369" s="16" t="s">
        <v>302</v>
      </c>
      <c r="E369" s="61" t="s">
        <v>312</v>
      </c>
      <c r="F369" s="16" t="s">
        <v>134</v>
      </c>
      <c r="G369" s="16"/>
      <c r="H369" s="16" t="s">
        <v>135</v>
      </c>
      <c r="I369" s="19" t="s">
        <v>1</v>
      </c>
      <c r="J369" s="12">
        <f>J370</f>
        <v>300000</v>
      </c>
      <c r="K369" s="13"/>
      <c r="L369" s="13">
        <f t="shared" si="80"/>
        <v>300000</v>
      </c>
      <c r="M369" s="13"/>
      <c r="N369" s="13">
        <f t="shared" si="93"/>
        <v>300000</v>
      </c>
    </row>
    <row r="370" spans="1:14">
      <c r="A370" s="17" t="s">
        <v>313</v>
      </c>
      <c r="B370" s="16" t="s">
        <v>99</v>
      </c>
      <c r="C370" s="16" t="s">
        <v>149</v>
      </c>
      <c r="D370" s="16" t="s">
        <v>302</v>
      </c>
      <c r="E370" s="61" t="s">
        <v>312</v>
      </c>
      <c r="F370" s="16" t="s">
        <v>134</v>
      </c>
      <c r="G370" s="16"/>
      <c r="H370" s="16" t="s">
        <v>135</v>
      </c>
      <c r="I370" s="19">
        <v>1140</v>
      </c>
      <c r="J370" s="12">
        <v>300000</v>
      </c>
      <c r="K370" s="13"/>
      <c r="L370" s="13">
        <f t="shared" si="80"/>
        <v>300000</v>
      </c>
      <c r="M370" s="13"/>
      <c r="N370" s="13">
        <f t="shared" si="93"/>
        <v>300000</v>
      </c>
    </row>
    <row r="371" spans="1:14" s="60" customFormat="1" ht="25.5">
      <c r="A371" s="50" t="s">
        <v>314</v>
      </c>
      <c r="B371" s="51"/>
      <c r="C371" s="51"/>
      <c r="D371" s="51"/>
      <c r="E371" s="62"/>
      <c r="F371" s="51"/>
      <c r="G371" s="51"/>
      <c r="H371" s="51"/>
      <c r="I371" s="52"/>
      <c r="J371" s="53">
        <v>300000</v>
      </c>
      <c r="K371" s="108"/>
      <c r="L371" s="13">
        <f t="shared" si="80"/>
        <v>300000</v>
      </c>
      <c r="M371" s="108"/>
      <c r="N371" s="13">
        <f t="shared" si="93"/>
        <v>300000</v>
      </c>
    </row>
    <row r="372" spans="1:14" ht="27">
      <c r="A372" s="41" t="s">
        <v>315</v>
      </c>
      <c r="B372" s="42" t="s">
        <v>99</v>
      </c>
      <c r="C372" s="42" t="s">
        <v>149</v>
      </c>
      <c r="D372" s="42" t="s">
        <v>302</v>
      </c>
      <c r="E372" s="42" t="s">
        <v>316</v>
      </c>
      <c r="F372" s="42" t="s">
        <v>1</v>
      </c>
      <c r="G372" s="42"/>
      <c r="H372" s="42" t="s">
        <v>1</v>
      </c>
      <c r="I372" s="43" t="s">
        <v>1</v>
      </c>
      <c r="J372" s="44">
        <f t="shared" ref="J372:J374" si="95">J373</f>
        <v>150000</v>
      </c>
      <c r="K372" s="13"/>
      <c r="L372" s="109">
        <f t="shared" si="80"/>
        <v>150000</v>
      </c>
      <c r="M372" s="13"/>
      <c r="N372" s="27">
        <f t="shared" si="93"/>
        <v>150000</v>
      </c>
    </row>
    <row r="373" spans="1:14">
      <c r="A373" s="40" t="s">
        <v>202</v>
      </c>
      <c r="B373" s="5" t="s">
        <v>99</v>
      </c>
      <c r="C373" s="5" t="s">
        <v>149</v>
      </c>
      <c r="D373" s="5" t="s">
        <v>302</v>
      </c>
      <c r="E373" s="5" t="s">
        <v>316</v>
      </c>
      <c r="F373" s="5" t="s">
        <v>203</v>
      </c>
      <c r="G373" s="5"/>
      <c r="H373" s="5" t="s">
        <v>1</v>
      </c>
      <c r="I373" s="38" t="s">
        <v>1</v>
      </c>
      <c r="J373" s="39">
        <f t="shared" si="95"/>
        <v>150000</v>
      </c>
      <c r="K373" s="13"/>
      <c r="L373" s="27">
        <f t="shared" ref="L373:L439" si="96">J373+K373</f>
        <v>150000</v>
      </c>
      <c r="M373" s="13"/>
      <c r="N373" s="27">
        <f t="shared" si="93"/>
        <v>150000</v>
      </c>
    </row>
    <row r="374" spans="1:14" ht="63.75">
      <c r="A374" s="6" t="s">
        <v>307</v>
      </c>
      <c r="B374" s="5" t="s">
        <v>99</v>
      </c>
      <c r="C374" s="5" t="s">
        <v>149</v>
      </c>
      <c r="D374" s="5" t="s">
        <v>302</v>
      </c>
      <c r="E374" s="5" t="s">
        <v>316</v>
      </c>
      <c r="F374" s="5" t="s">
        <v>308</v>
      </c>
      <c r="G374" s="5"/>
      <c r="H374" s="5" t="s">
        <v>1</v>
      </c>
      <c r="I374" s="38" t="s">
        <v>1</v>
      </c>
      <c r="J374" s="39">
        <f t="shared" si="95"/>
        <v>150000</v>
      </c>
      <c r="K374" s="13"/>
      <c r="L374" s="27">
        <f t="shared" si="96"/>
        <v>150000</v>
      </c>
      <c r="M374" s="13"/>
      <c r="N374" s="27">
        <f t="shared" si="93"/>
        <v>150000</v>
      </c>
    </row>
    <row r="375" spans="1:14" ht="38.25">
      <c r="A375" s="17" t="s">
        <v>309</v>
      </c>
      <c r="B375" s="16" t="s">
        <v>99</v>
      </c>
      <c r="C375" s="16" t="s">
        <v>149</v>
      </c>
      <c r="D375" s="16" t="s">
        <v>302</v>
      </c>
      <c r="E375" s="61" t="s">
        <v>316</v>
      </c>
      <c r="F375" s="16">
        <v>814</v>
      </c>
      <c r="G375" s="16"/>
      <c r="H375" s="16"/>
      <c r="I375" s="19" t="s">
        <v>1</v>
      </c>
      <c r="J375" s="12">
        <f>J376</f>
        <v>150000</v>
      </c>
      <c r="K375" s="13"/>
      <c r="L375" s="13">
        <f t="shared" si="96"/>
        <v>150000</v>
      </c>
      <c r="M375" s="13"/>
      <c r="N375" s="13">
        <f t="shared" si="93"/>
        <v>150000</v>
      </c>
    </row>
    <row r="376" spans="1:14" ht="51">
      <c r="A376" s="17" t="s">
        <v>310</v>
      </c>
      <c r="B376" s="16" t="s">
        <v>99</v>
      </c>
      <c r="C376" s="16" t="s">
        <v>149</v>
      </c>
      <c r="D376" s="16" t="s">
        <v>302</v>
      </c>
      <c r="E376" s="61" t="s">
        <v>316</v>
      </c>
      <c r="F376" s="16">
        <v>814</v>
      </c>
      <c r="G376" s="16"/>
      <c r="H376" s="16">
        <v>246</v>
      </c>
      <c r="I376" s="19"/>
      <c r="J376" s="12">
        <v>150000</v>
      </c>
      <c r="K376" s="13"/>
      <c r="L376" s="13">
        <f t="shared" si="96"/>
        <v>150000</v>
      </c>
      <c r="M376" s="13"/>
      <c r="N376" s="13">
        <f t="shared" si="93"/>
        <v>150000</v>
      </c>
    </row>
    <row r="377" spans="1:14">
      <c r="A377" s="40" t="s">
        <v>105</v>
      </c>
      <c r="B377" s="5" t="s">
        <v>99</v>
      </c>
      <c r="C377" s="5" t="s">
        <v>149</v>
      </c>
      <c r="D377" s="5" t="s">
        <v>302</v>
      </c>
      <c r="E377" s="5" t="s">
        <v>106</v>
      </c>
      <c r="F377" s="5" t="s">
        <v>1</v>
      </c>
      <c r="G377" s="5"/>
      <c r="H377" s="5" t="s">
        <v>1</v>
      </c>
      <c r="I377" s="38" t="s">
        <v>1</v>
      </c>
      <c r="J377" s="39">
        <f t="shared" ref="J377:J383" si="97">J378</f>
        <v>1244133.3400000001</v>
      </c>
      <c r="K377" s="13"/>
      <c r="L377" s="27">
        <f t="shared" si="96"/>
        <v>1244133.3400000001</v>
      </c>
      <c r="M377" s="13"/>
      <c r="N377" s="27">
        <f t="shared" si="93"/>
        <v>1244133.3400000001</v>
      </c>
    </row>
    <row r="378" spans="1:14">
      <c r="A378" s="40" t="s">
        <v>227</v>
      </c>
      <c r="B378" s="5" t="s">
        <v>99</v>
      </c>
      <c r="C378" s="5" t="s">
        <v>149</v>
      </c>
      <c r="D378" s="5" t="s">
        <v>302</v>
      </c>
      <c r="E378" s="5" t="s">
        <v>228</v>
      </c>
      <c r="F378" s="5" t="s">
        <v>1</v>
      </c>
      <c r="G378" s="5"/>
      <c r="H378" s="5" t="s">
        <v>1</v>
      </c>
      <c r="I378" s="38" t="s">
        <v>1</v>
      </c>
      <c r="J378" s="39">
        <f t="shared" si="97"/>
        <v>1244133.3400000001</v>
      </c>
      <c r="K378" s="13"/>
      <c r="L378" s="27">
        <f t="shared" si="96"/>
        <v>1244133.3400000001</v>
      </c>
      <c r="M378" s="13"/>
      <c r="N378" s="27">
        <f t="shared" si="93"/>
        <v>1244133.3400000001</v>
      </c>
    </row>
    <row r="379" spans="1:14" ht="27">
      <c r="A379" s="41" t="s">
        <v>229</v>
      </c>
      <c r="B379" s="42" t="s">
        <v>99</v>
      </c>
      <c r="C379" s="42" t="s">
        <v>149</v>
      </c>
      <c r="D379" s="42" t="s">
        <v>302</v>
      </c>
      <c r="E379" s="42" t="s">
        <v>230</v>
      </c>
      <c r="F379" s="42" t="s">
        <v>1</v>
      </c>
      <c r="G379" s="42"/>
      <c r="H379" s="42" t="s">
        <v>1</v>
      </c>
      <c r="I379" s="43" t="s">
        <v>1</v>
      </c>
      <c r="J379" s="44">
        <f t="shared" si="97"/>
        <v>1244133.3400000001</v>
      </c>
      <c r="K379" s="13"/>
      <c r="L379" s="109">
        <f t="shared" si="96"/>
        <v>1244133.3400000001</v>
      </c>
      <c r="M379" s="13"/>
      <c r="N379" s="27">
        <f t="shared" si="93"/>
        <v>1244133.3400000001</v>
      </c>
    </row>
    <row r="380" spans="1:14" ht="25.5">
      <c r="A380" s="40" t="s">
        <v>129</v>
      </c>
      <c r="B380" s="5" t="s">
        <v>99</v>
      </c>
      <c r="C380" s="5" t="s">
        <v>149</v>
      </c>
      <c r="D380" s="5" t="s">
        <v>302</v>
      </c>
      <c r="E380" s="5" t="s">
        <v>230</v>
      </c>
      <c r="F380" s="5" t="s">
        <v>130</v>
      </c>
      <c r="G380" s="5"/>
      <c r="H380" s="5" t="s">
        <v>1</v>
      </c>
      <c r="I380" s="38" t="s">
        <v>1</v>
      </c>
      <c r="J380" s="39">
        <f t="shared" si="97"/>
        <v>1244133.3400000001</v>
      </c>
      <c r="K380" s="13"/>
      <c r="L380" s="27">
        <f t="shared" si="96"/>
        <v>1244133.3400000001</v>
      </c>
      <c r="M380" s="13"/>
      <c r="N380" s="27">
        <f t="shared" si="93"/>
        <v>1244133.3400000001</v>
      </c>
    </row>
    <row r="381" spans="1:14" ht="38.25">
      <c r="A381" s="40" t="s">
        <v>131</v>
      </c>
      <c r="B381" s="5" t="s">
        <v>99</v>
      </c>
      <c r="C381" s="5" t="s">
        <v>149</v>
      </c>
      <c r="D381" s="5" t="s">
        <v>302</v>
      </c>
      <c r="E381" s="5" t="s">
        <v>230</v>
      </c>
      <c r="F381" s="5" t="s">
        <v>132</v>
      </c>
      <c r="G381" s="5"/>
      <c r="H381" s="5" t="s">
        <v>1</v>
      </c>
      <c r="I381" s="38" t="s">
        <v>1</v>
      </c>
      <c r="J381" s="39">
        <f t="shared" si="97"/>
        <v>1244133.3400000001</v>
      </c>
      <c r="K381" s="13"/>
      <c r="L381" s="27">
        <f t="shared" si="96"/>
        <v>1244133.3400000001</v>
      </c>
      <c r="M381" s="13"/>
      <c r="N381" s="27">
        <f t="shared" si="93"/>
        <v>1244133.3400000001</v>
      </c>
    </row>
    <row r="382" spans="1:14" ht="51">
      <c r="A382" s="6" t="s">
        <v>317</v>
      </c>
      <c r="B382" s="5" t="s">
        <v>99</v>
      </c>
      <c r="C382" s="5" t="s">
        <v>149</v>
      </c>
      <c r="D382" s="5" t="s">
        <v>302</v>
      </c>
      <c r="E382" s="5" t="s">
        <v>230</v>
      </c>
      <c r="F382" s="5">
        <v>245</v>
      </c>
      <c r="G382" s="5"/>
      <c r="H382" s="5" t="s">
        <v>1</v>
      </c>
      <c r="I382" s="38" t="s">
        <v>1</v>
      </c>
      <c r="J382" s="39">
        <f t="shared" si="97"/>
        <v>1244133.3400000001</v>
      </c>
      <c r="K382" s="13"/>
      <c r="L382" s="27">
        <f t="shared" si="96"/>
        <v>1244133.3400000001</v>
      </c>
      <c r="M382" s="13"/>
      <c r="N382" s="27">
        <f t="shared" si="93"/>
        <v>1244133.3400000001</v>
      </c>
    </row>
    <row r="383" spans="1:14">
      <c r="A383" s="17" t="s">
        <v>188</v>
      </c>
      <c r="B383" s="16" t="s">
        <v>99</v>
      </c>
      <c r="C383" s="16" t="s">
        <v>149</v>
      </c>
      <c r="D383" s="16" t="s">
        <v>302</v>
      </c>
      <c r="E383" s="16" t="s">
        <v>230</v>
      </c>
      <c r="F383" s="16">
        <v>245</v>
      </c>
      <c r="G383" s="16"/>
      <c r="H383" s="16" t="s">
        <v>135</v>
      </c>
      <c r="I383" s="19" t="s">
        <v>1</v>
      </c>
      <c r="J383" s="12">
        <f t="shared" si="97"/>
        <v>1244133.3400000001</v>
      </c>
      <c r="K383" s="13"/>
      <c r="L383" s="13">
        <f t="shared" si="96"/>
        <v>1244133.3400000001</v>
      </c>
      <c r="M383" s="13"/>
      <c r="N383" s="13">
        <f t="shared" si="93"/>
        <v>1244133.3400000001</v>
      </c>
    </row>
    <row r="384" spans="1:14">
      <c r="A384" s="17" t="s">
        <v>282</v>
      </c>
      <c r="B384" s="16" t="s">
        <v>99</v>
      </c>
      <c r="C384" s="16" t="s">
        <v>149</v>
      </c>
      <c r="D384" s="16" t="s">
        <v>302</v>
      </c>
      <c r="E384" s="16" t="s">
        <v>230</v>
      </c>
      <c r="F384" s="16">
        <v>245</v>
      </c>
      <c r="G384" s="16"/>
      <c r="H384" s="16" t="s">
        <v>135</v>
      </c>
      <c r="I384" s="19" t="s">
        <v>196</v>
      </c>
      <c r="J384" s="12">
        <f>J385</f>
        <v>1244133.3400000001</v>
      </c>
      <c r="K384" s="13"/>
      <c r="L384" s="13">
        <f t="shared" si="96"/>
        <v>1244133.3400000001</v>
      </c>
      <c r="M384" s="13"/>
      <c r="N384" s="13">
        <f t="shared" si="93"/>
        <v>1244133.3400000001</v>
      </c>
    </row>
    <row r="385" spans="1:14" ht="25.5">
      <c r="A385" s="94" t="s">
        <v>318</v>
      </c>
      <c r="B385" s="62"/>
      <c r="C385" s="62"/>
      <c r="D385" s="62"/>
      <c r="E385" s="62"/>
      <c r="F385" s="62"/>
      <c r="G385" s="62"/>
      <c r="H385" s="62"/>
      <c r="I385" s="58"/>
      <c r="J385" s="59">
        <v>1244133.3400000001</v>
      </c>
      <c r="K385" s="13"/>
      <c r="L385" s="13">
        <f t="shared" si="96"/>
        <v>1244133.3400000001</v>
      </c>
      <c r="M385" s="13"/>
      <c r="N385" s="13">
        <f t="shared" si="93"/>
        <v>1244133.3400000001</v>
      </c>
    </row>
    <row r="386" spans="1:14" ht="25.5">
      <c r="A386" s="36" t="s">
        <v>319</v>
      </c>
      <c r="B386" s="37" t="s">
        <v>99</v>
      </c>
      <c r="C386" s="5" t="s">
        <v>279</v>
      </c>
      <c r="D386" s="5" t="s">
        <v>1</v>
      </c>
      <c r="E386" s="5" t="s">
        <v>1</v>
      </c>
      <c r="F386" s="5" t="s">
        <v>1</v>
      </c>
      <c r="G386" s="5"/>
      <c r="H386" s="5" t="s">
        <v>1</v>
      </c>
      <c r="I386" s="38" t="s">
        <v>1</v>
      </c>
      <c r="J386" s="39">
        <f>J387+J431</f>
        <v>52942879.210000001</v>
      </c>
      <c r="K386" s="39">
        <f>K387+K431</f>
        <v>2315789.2200000002</v>
      </c>
      <c r="L386" s="39">
        <f>L387+L431</f>
        <v>55258688.43</v>
      </c>
      <c r="M386" s="39">
        <f t="shared" ref="M386:N386" si="98">M387+M431</f>
        <v>40440.839999999997</v>
      </c>
      <c r="N386" s="39">
        <f t="shared" si="98"/>
        <v>55299129.269999996</v>
      </c>
    </row>
    <row r="387" spans="1:14">
      <c r="A387" s="36" t="s">
        <v>320</v>
      </c>
      <c r="B387" s="37" t="s">
        <v>99</v>
      </c>
      <c r="C387" s="5" t="s">
        <v>279</v>
      </c>
      <c r="D387" s="5" t="s">
        <v>102</v>
      </c>
      <c r="E387" s="5" t="s">
        <v>1</v>
      </c>
      <c r="F387" s="5" t="s">
        <v>1</v>
      </c>
      <c r="G387" s="5"/>
      <c r="H387" s="5" t="s">
        <v>1</v>
      </c>
      <c r="I387" s="38" t="s">
        <v>1</v>
      </c>
      <c r="J387" s="39">
        <f>J388+J404</f>
        <v>39626841.800000004</v>
      </c>
      <c r="K387" s="39">
        <f t="shared" ref="K387:L387" si="99">K388+K404</f>
        <v>468551.91000000003</v>
      </c>
      <c r="L387" s="39">
        <f t="shared" si="99"/>
        <v>40095393.710000001</v>
      </c>
      <c r="M387" s="13"/>
      <c r="N387" s="27">
        <f t="shared" si="93"/>
        <v>40095393.710000001</v>
      </c>
    </row>
    <row r="388" spans="1:14">
      <c r="A388" s="40" t="s">
        <v>227</v>
      </c>
      <c r="B388" s="5" t="s">
        <v>99</v>
      </c>
      <c r="C388" s="5" t="s">
        <v>279</v>
      </c>
      <c r="D388" s="5" t="s">
        <v>102</v>
      </c>
      <c r="E388" s="5" t="s">
        <v>228</v>
      </c>
      <c r="F388" s="5" t="s">
        <v>1</v>
      </c>
      <c r="G388" s="5"/>
      <c r="H388" s="5" t="s">
        <v>1</v>
      </c>
      <c r="I388" s="38" t="s">
        <v>1</v>
      </c>
      <c r="J388" s="39">
        <f>J389+J395</f>
        <v>755854.2</v>
      </c>
      <c r="K388" s="39">
        <f t="shared" ref="K388:L388" si="100">K389+K395</f>
        <v>184936.17</v>
      </c>
      <c r="L388" s="39">
        <f t="shared" si="100"/>
        <v>940790.37</v>
      </c>
      <c r="M388" s="13"/>
      <c r="N388" s="27">
        <f t="shared" si="93"/>
        <v>940790.37</v>
      </c>
    </row>
    <row r="389" spans="1:14" ht="94.5">
      <c r="A389" s="41" t="s">
        <v>321</v>
      </c>
      <c r="B389" s="42" t="s">
        <v>99</v>
      </c>
      <c r="C389" s="42" t="s">
        <v>279</v>
      </c>
      <c r="D389" s="42" t="s">
        <v>102</v>
      </c>
      <c r="E389" s="42" t="s">
        <v>322</v>
      </c>
      <c r="F389" s="42" t="s">
        <v>1</v>
      </c>
      <c r="G389" s="42"/>
      <c r="H389" s="42" t="s">
        <v>1</v>
      </c>
      <c r="I389" s="43" t="s">
        <v>1</v>
      </c>
      <c r="J389" s="44">
        <f>J390</f>
        <v>755854.2</v>
      </c>
      <c r="K389" s="44">
        <f t="shared" ref="K389:L393" si="101">K390</f>
        <v>184936.17</v>
      </c>
      <c r="L389" s="44">
        <f t="shared" si="101"/>
        <v>940790.37</v>
      </c>
      <c r="M389" s="13"/>
      <c r="N389" s="27">
        <f t="shared" si="93"/>
        <v>940790.37</v>
      </c>
    </row>
    <row r="390" spans="1:14">
      <c r="A390" s="40" t="s">
        <v>202</v>
      </c>
      <c r="B390" s="5" t="s">
        <v>99</v>
      </c>
      <c r="C390" s="5" t="s">
        <v>279</v>
      </c>
      <c r="D390" s="5" t="s">
        <v>102</v>
      </c>
      <c r="E390" s="5" t="s">
        <v>322</v>
      </c>
      <c r="F390" s="5">
        <v>800</v>
      </c>
      <c r="G390" s="5"/>
      <c r="H390" s="5" t="s">
        <v>1</v>
      </c>
      <c r="I390" s="38" t="s">
        <v>1</v>
      </c>
      <c r="J390" s="39">
        <f>J391</f>
        <v>755854.2</v>
      </c>
      <c r="K390" s="39">
        <f t="shared" si="101"/>
        <v>184936.17</v>
      </c>
      <c r="L390" s="39">
        <f t="shared" si="101"/>
        <v>940790.37</v>
      </c>
      <c r="M390" s="13"/>
      <c r="N390" s="27">
        <f t="shared" si="93"/>
        <v>940790.37</v>
      </c>
    </row>
    <row r="391" spans="1:14">
      <c r="A391" s="40" t="s">
        <v>204</v>
      </c>
      <c r="B391" s="5" t="s">
        <v>99</v>
      </c>
      <c r="C391" s="5" t="s">
        <v>279</v>
      </c>
      <c r="D391" s="5" t="s">
        <v>102</v>
      </c>
      <c r="E391" s="5" t="s">
        <v>322</v>
      </c>
      <c r="F391" s="5">
        <v>850</v>
      </c>
      <c r="G391" s="5"/>
      <c r="H391" s="5" t="s">
        <v>1</v>
      </c>
      <c r="I391" s="38" t="s">
        <v>1</v>
      </c>
      <c r="J391" s="39">
        <f>J392</f>
        <v>755854.2</v>
      </c>
      <c r="K391" s="39">
        <f t="shared" si="101"/>
        <v>184936.17</v>
      </c>
      <c r="L391" s="39">
        <f t="shared" si="101"/>
        <v>940790.37</v>
      </c>
      <c r="M391" s="13"/>
      <c r="N391" s="27">
        <f t="shared" si="93"/>
        <v>940790.37</v>
      </c>
    </row>
    <row r="392" spans="1:14">
      <c r="A392" s="6" t="s">
        <v>212</v>
      </c>
      <c r="B392" s="5" t="s">
        <v>99</v>
      </c>
      <c r="C392" s="5" t="s">
        <v>279</v>
      </c>
      <c r="D392" s="5" t="s">
        <v>102</v>
      </c>
      <c r="E392" s="5" t="s">
        <v>322</v>
      </c>
      <c r="F392" s="5">
        <v>853</v>
      </c>
      <c r="G392" s="5"/>
      <c r="H392" s="5" t="s">
        <v>1</v>
      </c>
      <c r="I392" s="38" t="s">
        <v>1</v>
      </c>
      <c r="J392" s="39">
        <f>J393</f>
        <v>755854.2</v>
      </c>
      <c r="K392" s="39">
        <f t="shared" si="101"/>
        <v>184936.17</v>
      </c>
      <c r="L392" s="39">
        <f t="shared" si="101"/>
        <v>940790.37</v>
      </c>
      <c r="M392" s="13"/>
      <c r="N392" s="27">
        <f t="shared" si="93"/>
        <v>940790.37</v>
      </c>
    </row>
    <row r="393" spans="1:14">
      <c r="A393" s="55" t="s">
        <v>144</v>
      </c>
      <c r="B393" s="16" t="s">
        <v>99</v>
      </c>
      <c r="C393" s="16" t="s">
        <v>279</v>
      </c>
      <c r="D393" s="16" t="s">
        <v>102</v>
      </c>
      <c r="E393" s="61" t="s">
        <v>322</v>
      </c>
      <c r="F393" s="16">
        <v>853</v>
      </c>
      <c r="G393" s="16"/>
      <c r="H393" s="16">
        <v>290</v>
      </c>
      <c r="I393" s="19" t="s">
        <v>1</v>
      </c>
      <c r="J393" s="12">
        <f>J394</f>
        <v>755854.2</v>
      </c>
      <c r="K393" s="12">
        <f t="shared" si="101"/>
        <v>184936.17</v>
      </c>
      <c r="L393" s="12">
        <f t="shared" si="101"/>
        <v>940790.37</v>
      </c>
      <c r="M393" s="13"/>
      <c r="N393" s="13">
        <f t="shared" si="93"/>
        <v>940790.37</v>
      </c>
    </row>
    <row r="394" spans="1:14" ht="25.5">
      <c r="A394" s="17" t="s">
        <v>214</v>
      </c>
      <c r="B394" s="16" t="s">
        <v>99</v>
      </c>
      <c r="C394" s="16" t="s">
        <v>279</v>
      </c>
      <c r="D394" s="16" t="s">
        <v>102</v>
      </c>
      <c r="E394" s="61" t="s">
        <v>322</v>
      </c>
      <c r="F394" s="16">
        <v>853</v>
      </c>
      <c r="G394" s="16"/>
      <c r="H394" s="16">
        <v>297</v>
      </c>
      <c r="I394" s="19">
        <v>1150</v>
      </c>
      <c r="J394" s="12">
        <v>755854.2</v>
      </c>
      <c r="K394" s="13">
        <v>184936.17</v>
      </c>
      <c r="L394" s="13">
        <f t="shared" si="96"/>
        <v>940790.37</v>
      </c>
      <c r="M394" s="13"/>
      <c r="N394" s="13">
        <f t="shared" si="93"/>
        <v>940790.37</v>
      </c>
    </row>
    <row r="395" spans="1:14" ht="81" hidden="1">
      <c r="A395" s="41" t="s">
        <v>323</v>
      </c>
      <c r="B395" s="42" t="s">
        <v>99</v>
      </c>
      <c r="C395" s="42" t="s">
        <v>279</v>
      </c>
      <c r="D395" s="42" t="s">
        <v>102</v>
      </c>
      <c r="E395" s="42" t="s">
        <v>324</v>
      </c>
      <c r="F395" s="42" t="s">
        <v>1</v>
      </c>
      <c r="G395" s="42"/>
      <c r="H395" s="42" t="s">
        <v>1</v>
      </c>
      <c r="I395" s="43" t="s">
        <v>1</v>
      </c>
      <c r="J395" s="44">
        <f>J396</f>
        <v>0</v>
      </c>
      <c r="K395" s="13"/>
      <c r="L395" s="13">
        <f t="shared" si="96"/>
        <v>0</v>
      </c>
      <c r="M395" s="13"/>
      <c r="N395" s="13">
        <f t="shared" si="93"/>
        <v>0</v>
      </c>
    </row>
    <row r="396" spans="1:14" ht="25.5" hidden="1">
      <c r="A396" s="40" t="s">
        <v>129</v>
      </c>
      <c r="B396" s="5" t="s">
        <v>99</v>
      </c>
      <c r="C396" s="5" t="s">
        <v>279</v>
      </c>
      <c r="D396" s="5" t="s">
        <v>102</v>
      </c>
      <c r="E396" s="5" t="s">
        <v>324</v>
      </c>
      <c r="F396" s="5" t="s">
        <v>130</v>
      </c>
      <c r="G396" s="5"/>
      <c r="H396" s="5" t="s">
        <v>1</v>
      </c>
      <c r="I396" s="38" t="s">
        <v>1</v>
      </c>
      <c r="J396" s="39">
        <f>J397</f>
        <v>0</v>
      </c>
      <c r="K396" s="13"/>
      <c r="L396" s="13">
        <f t="shared" si="96"/>
        <v>0</v>
      </c>
      <c r="M396" s="13"/>
      <c r="N396" s="13">
        <f t="shared" si="93"/>
        <v>0</v>
      </c>
    </row>
    <row r="397" spans="1:14" ht="38.25" hidden="1">
      <c r="A397" s="40" t="s">
        <v>131</v>
      </c>
      <c r="B397" s="5" t="s">
        <v>99</v>
      </c>
      <c r="C397" s="5" t="s">
        <v>279</v>
      </c>
      <c r="D397" s="5" t="s">
        <v>102</v>
      </c>
      <c r="E397" s="5" t="s">
        <v>324</v>
      </c>
      <c r="F397" s="5" t="s">
        <v>132</v>
      </c>
      <c r="G397" s="5"/>
      <c r="H397" s="5" t="s">
        <v>1</v>
      </c>
      <c r="I397" s="38" t="s">
        <v>1</v>
      </c>
      <c r="J397" s="39">
        <f>J398+J401</f>
        <v>0</v>
      </c>
      <c r="K397" s="13"/>
      <c r="L397" s="13">
        <f t="shared" si="96"/>
        <v>0</v>
      </c>
      <c r="M397" s="13"/>
      <c r="N397" s="13">
        <f t="shared" si="93"/>
        <v>0</v>
      </c>
    </row>
    <row r="398" spans="1:14" ht="38.25" hidden="1">
      <c r="A398" s="6" t="s">
        <v>231</v>
      </c>
      <c r="B398" s="5" t="s">
        <v>99</v>
      </c>
      <c r="C398" s="5" t="s">
        <v>279</v>
      </c>
      <c r="D398" s="5" t="s">
        <v>102</v>
      </c>
      <c r="E398" s="5" t="s">
        <v>324</v>
      </c>
      <c r="F398" s="5">
        <v>243</v>
      </c>
      <c r="G398" s="5"/>
      <c r="H398" s="5"/>
      <c r="I398" s="38"/>
      <c r="J398" s="39">
        <f>J399</f>
        <v>0</v>
      </c>
      <c r="K398" s="13"/>
      <c r="L398" s="13">
        <f t="shared" si="96"/>
        <v>0</v>
      </c>
      <c r="M398" s="13"/>
      <c r="N398" s="13">
        <f t="shared" si="93"/>
        <v>0</v>
      </c>
    </row>
    <row r="399" spans="1:14" hidden="1">
      <c r="A399" s="17" t="s">
        <v>233</v>
      </c>
      <c r="B399" s="61" t="s">
        <v>99</v>
      </c>
      <c r="C399" s="61" t="s">
        <v>279</v>
      </c>
      <c r="D399" s="61" t="s">
        <v>102</v>
      </c>
      <c r="E399" s="61" t="s">
        <v>324</v>
      </c>
      <c r="F399" s="61">
        <v>243</v>
      </c>
      <c r="G399" s="61"/>
      <c r="H399" s="61">
        <v>225</v>
      </c>
      <c r="I399" s="56"/>
      <c r="J399" s="57">
        <f>J400</f>
        <v>0</v>
      </c>
      <c r="K399" s="13"/>
      <c r="L399" s="13">
        <f t="shared" si="96"/>
        <v>0</v>
      </c>
      <c r="M399" s="13"/>
      <c r="N399" s="13">
        <f t="shared" si="93"/>
        <v>0</v>
      </c>
    </row>
    <row r="400" spans="1:14" ht="25.5" hidden="1">
      <c r="A400" s="17" t="s">
        <v>166</v>
      </c>
      <c r="B400" s="16" t="s">
        <v>99</v>
      </c>
      <c r="C400" s="16" t="s">
        <v>279</v>
      </c>
      <c r="D400" s="16" t="s">
        <v>102</v>
      </c>
      <c r="E400" s="61" t="s">
        <v>324</v>
      </c>
      <c r="F400" s="16">
        <v>243</v>
      </c>
      <c r="G400" s="16"/>
      <c r="H400" s="16" t="s">
        <v>165</v>
      </c>
      <c r="I400" s="19" t="s">
        <v>185</v>
      </c>
      <c r="J400" s="57">
        <v>0</v>
      </c>
      <c r="K400" s="13"/>
      <c r="L400" s="13">
        <f t="shared" si="96"/>
        <v>0</v>
      </c>
      <c r="M400" s="13"/>
      <c r="N400" s="13">
        <f t="shared" si="93"/>
        <v>0</v>
      </c>
    </row>
    <row r="401" spans="1:14" ht="38.25" hidden="1">
      <c r="A401" s="6" t="s">
        <v>133</v>
      </c>
      <c r="B401" s="5" t="s">
        <v>99</v>
      </c>
      <c r="C401" s="5" t="s">
        <v>279</v>
      </c>
      <c r="D401" s="5" t="s">
        <v>102</v>
      </c>
      <c r="E401" s="5" t="s">
        <v>324</v>
      </c>
      <c r="F401" s="5" t="s">
        <v>134</v>
      </c>
      <c r="G401" s="5"/>
      <c r="H401" s="5" t="s">
        <v>1</v>
      </c>
      <c r="I401" s="38" t="s">
        <v>1</v>
      </c>
      <c r="J401" s="39">
        <f>J402</f>
        <v>0</v>
      </c>
      <c r="K401" s="13"/>
      <c r="L401" s="13">
        <f t="shared" si="96"/>
        <v>0</v>
      </c>
      <c r="M401" s="13"/>
      <c r="N401" s="13">
        <f t="shared" si="93"/>
        <v>0</v>
      </c>
    </row>
    <row r="402" spans="1:14" hidden="1">
      <c r="A402" s="17" t="s">
        <v>325</v>
      </c>
      <c r="B402" s="16" t="s">
        <v>99</v>
      </c>
      <c r="C402" s="16" t="s">
        <v>279</v>
      </c>
      <c r="D402" s="16" t="s">
        <v>102</v>
      </c>
      <c r="E402" s="61" t="s">
        <v>324</v>
      </c>
      <c r="F402" s="16" t="s">
        <v>134</v>
      </c>
      <c r="G402" s="16"/>
      <c r="H402" s="16" t="s">
        <v>199</v>
      </c>
      <c r="I402" s="19" t="s">
        <v>1</v>
      </c>
      <c r="J402" s="12">
        <f>J403</f>
        <v>0</v>
      </c>
      <c r="K402" s="13"/>
      <c r="L402" s="13">
        <f t="shared" si="96"/>
        <v>0</v>
      </c>
      <c r="M402" s="13"/>
      <c r="N402" s="13">
        <f t="shared" si="93"/>
        <v>0</v>
      </c>
    </row>
    <row r="403" spans="1:14" hidden="1">
      <c r="A403" s="17" t="s">
        <v>326</v>
      </c>
      <c r="B403" s="16" t="s">
        <v>99</v>
      </c>
      <c r="C403" s="16" t="s">
        <v>279</v>
      </c>
      <c r="D403" s="16" t="s">
        <v>102</v>
      </c>
      <c r="E403" s="61" t="s">
        <v>324</v>
      </c>
      <c r="F403" s="16" t="s">
        <v>134</v>
      </c>
      <c r="G403" s="16"/>
      <c r="H403" s="16">
        <v>344</v>
      </c>
      <c r="I403" s="19" t="s">
        <v>327</v>
      </c>
      <c r="J403" s="12"/>
      <c r="K403" s="13"/>
      <c r="L403" s="13">
        <f t="shared" si="96"/>
        <v>0</v>
      </c>
      <c r="M403" s="13"/>
      <c r="N403" s="13">
        <f t="shared" si="93"/>
        <v>0</v>
      </c>
    </row>
    <row r="404" spans="1:14">
      <c r="A404" s="40" t="s">
        <v>105</v>
      </c>
      <c r="B404" s="5" t="s">
        <v>99</v>
      </c>
      <c r="C404" s="5" t="s">
        <v>279</v>
      </c>
      <c r="D404" s="5" t="s">
        <v>102</v>
      </c>
      <c r="E404" s="5" t="s">
        <v>106</v>
      </c>
      <c r="F404" s="5" t="s">
        <v>1</v>
      </c>
      <c r="G404" s="5"/>
      <c r="H404" s="5" t="s">
        <v>1</v>
      </c>
      <c r="I404" s="38" t="s">
        <v>1</v>
      </c>
      <c r="J404" s="39">
        <f>J405</f>
        <v>38870987.600000001</v>
      </c>
      <c r="K404" s="39">
        <f t="shared" ref="K404:L404" si="102">K405</f>
        <v>283615.74</v>
      </c>
      <c r="L404" s="39">
        <f t="shared" si="102"/>
        <v>39154603.340000004</v>
      </c>
      <c r="M404" s="13"/>
      <c r="N404" s="27">
        <f t="shared" si="93"/>
        <v>39154603.340000004</v>
      </c>
    </row>
    <row r="405" spans="1:14">
      <c r="A405" s="40" t="s">
        <v>227</v>
      </c>
      <c r="B405" s="5" t="s">
        <v>99</v>
      </c>
      <c r="C405" s="5" t="s">
        <v>279</v>
      </c>
      <c r="D405" s="5" t="s">
        <v>102</v>
      </c>
      <c r="E405" s="5" t="s">
        <v>228</v>
      </c>
      <c r="F405" s="5" t="s">
        <v>1</v>
      </c>
      <c r="G405" s="5"/>
      <c r="H405" s="5" t="s">
        <v>1</v>
      </c>
      <c r="I405" s="38" t="s">
        <v>1</v>
      </c>
      <c r="J405" s="39">
        <f>J406+J427</f>
        <v>38870987.600000001</v>
      </c>
      <c r="K405" s="39">
        <f>K406+K427</f>
        <v>283615.74</v>
      </c>
      <c r="L405" s="39">
        <f>L406+L427</f>
        <v>39154603.340000004</v>
      </c>
      <c r="M405" s="13"/>
      <c r="N405" s="27">
        <f t="shared" si="93"/>
        <v>39154603.340000004</v>
      </c>
    </row>
    <row r="406" spans="1:14" ht="27">
      <c r="A406" s="41" t="s">
        <v>229</v>
      </c>
      <c r="B406" s="42" t="s">
        <v>99</v>
      </c>
      <c r="C406" s="42" t="s">
        <v>279</v>
      </c>
      <c r="D406" s="42" t="s">
        <v>102</v>
      </c>
      <c r="E406" s="42" t="s">
        <v>230</v>
      </c>
      <c r="F406" s="42" t="s">
        <v>1</v>
      </c>
      <c r="G406" s="42"/>
      <c r="H406" s="42" t="s">
        <v>1</v>
      </c>
      <c r="I406" s="43" t="s">
        <v>1</v>
      </c>
      <c r="J406" s="44">
        <f t="shared" ref="J406:L407" si="103">J407</f>
        <v>347987.6</v>
      </c>
      <c r="K406" s="44">
        <f t="shared" si="103"/>
        <v>283615.74</v>
      </c>
      <c r="L406" s="44">
        <f t="shared" si="103"/>
        <v>631603.34</v>
      </c>
      <c r="M406" s="13"/>
      <c r="N406" s="27">
        <f t="shared" si="93"/>
        <v>631603.34</v>
      </c>
    </row>
    <row r="407" spans="1:14" ht="25.5">
      <c r="A407" s="40" t="s">
        <v>129</v>
      </c>
      <c r="B407" s="5" t="s">
        <v>99</v>
      </c>
      <c r="C407" s="5" t="s">
        <v>279</v>
      </c>
      <c r="D407" s="5" t="s">
        <v>102</v>
      </c>
      <c r="E407" s="5" t="s">
        <v>230</v>
      </c>
      <c r="F407" s="5">
        <v>200</v>
      </c>
      <c r="G407" s="5"/>
      <c r="H407" s="5" t="s">
        <v>1</v>
      </c>
      <c r="I407" s="38" t="s">
        <v>1</v>
      </c>
      <c r="J407" s="39">
        <f>J408</f>
        <v>347987.6</v>
      </c>
      <c r="K407" s="39">
        <f t="shared" si="103"/>
        <v>283615.74</v>
      </c>
      <c r="L407" s="39">
        <f t="shared" si="103"/>
        <v>631603.34</v>
      </c>
      <c r="M407" s="13"/>
      <c r="N407" s="27">
        <f t="shared" si="93"/>
        <v>631603.34</v>
      </c>
    </row>
    <row r="408" spans="1:14" ht="38.25">
      <c r="A408" s="6" t="s">
        <v>133</v>
      </c>
      <c r="B408" s="5" t="s">
        <v>99</v>
      </c>
      <c r="C408" s="5" t="s">
        <v>279</v>
      </c>
      <c r="D408" s="5" t="s">
        <v>102</v>
      </c>
      <c r="E408" s="5" t="s">
        <v>230</v>
      </c>
      <c r="F408" s="5" t="s">
        <v>134</v>
      </c>
      <c r="G408" s="5"/>
      <c r="H408" s="5" t="s">
        <v>1</v>
      </c>
      <c r="I408" s="38" t="s">
        <v>1</v>
      </c>
      <c r="J408" s="39">
        <f>J412+J416+J421+J424+J409</f>
        <v>347987.6</v>
      </c>
      <c r="K408" s="39">
        <f>K412+K416+K421+K424+K409</f>
        <v>283615.74</v>
      </c>
      <c r="L408" s="39">
        <f>L412+L416+L421+L424+L409</f>
        <v>631603.34</v>
      </c>
      <c r="M408" s="13"/>
      <c r="N408" s="27">
        <f t="shared" si="93"/>
        <v>631603.34</v>
      </c>
    </row>
    <row r="409" spans="1:14">
      <c r="A409" s="55" t="s">
        <v>235</v>
      </c>
      <c r="B409" s="16" t="s">
        <v>99</v>
      </c>
      <c r="C409" s="16" t="s">
        <v>279</v>
      </c>
      <c r="D409" s="16" t="s">
        <v>102</v>
      </c>
      <c r="E409" s="16" t="s">
        <v>230</v>
      </c>
      <c r="F409" s="16" t="s">
        <v>134</v>
      </c>
      <c r="G409" s="61"/>
      <c r="H409" s="61">
        <v>222</v>
      </c>
      <c r="I409" s="56"/>
      <c r="J409" s="57">
        <f>J410</f>
        <v>0</v>
      </c>
      <c r="K409" s="57">
        <f t="shared" ref="K409:L409" si="104">K410</f>
        <v>4788</v>
      </c>
      <c r="L409" s="57">
        <f t="shared" si="104"/>
        <v>4788</v>
      </c>
      <c r="M409" s="13"/>
      <c r="N409" s="13">
        <f t="shared" si="93"/>
        <v>4788</v>
      </c>
    </row>
    <row r="410" spans="1:14" ht="25.5">
      <c r="A410" s="55" t="s">
        <v>236</v>
      </c>
      <c r="B410" s="16" t="s">
        <v>99</v>
      </c>
      <c r="C410" s="16" t="s">
        <v>279</v>
      </c>
      <c r="D410" s="16" t="s">
        <v>102</v>
      </c>
      <c r="E410" s="16" t="s">
        <v>230</v>
      </c>
      <c r="F410" s="16" t="s">
        <v>134</v>
      </c>
      <c r="G410" s="61"/>
      <c r="H410" s="61">
        <v>222</v>
      </c>
      <c r="I410" s="56">
        <v>1125</v>
      </c>
      <c r="J410" s="57"/>
      <c r="K410" s="13">
        <v>4788</v>
      </c>
      <c r="L410" s="13">
        <f>J410+K410</f>
        <v>4788</v>
      </c>
      <c r="M410" s="13"/>
      <c r="N410" s="13">
        <f t="shared" ref="N410:N485" si="105">L410+M410</f>
        <v>4788</v>
      </c>
    </row>
    <row r="411" spans="1:14" s="60" customFormat="1">
      <c r="A411" s="155" t="s">
        <v>677</v>
      </c>
      <c r="B411" s="51"/>
      <c r="C411" s="51"/>
      <c r="D411" s="51"/>
      <c r="E411" s="51"/>
      <c r="F411" s="51"/>
      <c r="G411" s="62"/>
      <c r="H411" s="62"/>
      <c r="I411" s="58"/>
      <c r="J411" s="59"/>
      <c r="K411" s="108"/>
      <c r="L411" s="108">
        <v>4788</v>
      </c>
      <c r="M411" s="108"/>
      <c r="N411" s="108">
        <v>4788</v>
      </c>
    </row>
    <row r="412" spans="1:14">
      <c r="A412" s="17" t="s">
        <v>175</v>
      </c>
      <c r="B412" s="16" t="s">
        <v>99</v>
      </c>
      <c r="C412" s="16" t="s">
        <v>279</v>
      </c>
      <c r="D412" s="16" t="s">
        <v>102</v>
      </c>
      <c r="E412" s="16" t="s">
        <v>230</v>
      </c>
      <c r="F412" s="16" t="s">
        <v>134</v>
      </c>
      <c r="G412" s="16"/>
      <c r="H412" s="16">
        <v>223</v>
      </c>
      <c r="I412" s="19"/>
      <c r="J412" s="12">
        <f>J413+J414+J415</f>
        <v>235251.6</v>
      </c>
      <c r="K412" s="12">
        <f t="shared" ref="K412:L412" si="106">K413+K414+K415</f>
        <v>249912.74</v>
      </c>
      <c r="L412" s="12">
        <f t="shared" si="106"/>
        <v>485164.33999999997</v>
      </c>
      <c r="M412" s="13"/>
      <c r="N412" s="13">
        <f t="shared" si="105"/>
        <v>485164.33999999997</v>
      </c>
    </row>
    <row r="413" spans="1:14" ht="25.5">
      <c r="A413" s="17" t="s">
        <v>170</v>
      </c>
      <c r="B413" s="16" t="s">
        <v>99</v>
      </c>
      <c r="C413" s="16" t="s">
        <v>279</v>
      </c>
      <c r="D413" s="16" t="s">
        <v>102</v>
      </c>
      <c r="E413" s="16" t="s">
        <v>230</v>
      </c>
      <c r="F413" s="16" t="s">
        <v>134</v>
      </c>
      <c r="G413" s="16"/>
      <c r="H413" s="16">
        <v>223</v>
      </c>
      <c r="I413" s="19">
        <v>11072</v>
      </c>
      <c r="J413" s="12">
        <v>227898</v>
      </c>
      <c r="K413" s="13">
        <v>248600</v>
      </c>
      <c r="L413" s="13">
        <f t="shared" si="96"/>
        <v>476498</v>
      </c>
      <c r="M413" s="13"/>
      <c r="N413" s="13">
        <f t="shared" si="105"/>
        <v>476498</v>
      </c>
    </row>
    <row r="414" spans="1:14" s="60" customFormat="1">
      <c r="A414" s="17" t="s">
        <v>179</v>
      </c>
      <c r="B414" s="16" t="s">
        <v>99</v>
      </c>
      <c r="C414" s="16" t="s">
        <v>279</v>
      </c>
      <c r="D414" s="16" t="s">
        <v>102</v>
      </c>
      <c r="E414" s="16" t="s">
        <v>230</v>
      </c>
      <c r="F414" s="16" t="s">
        <v>134</v>
      </c>
      <c r="G414" s="16"/>
      <c r="H414" s="16">
        <v>223</v>
      </c>
      <c r="I414" s="19">
        <v>1109</v>
      </c>
      <c r="J414" s="12">
        <v>6321.6</v>
      </c>
      <c r="K414" s="108"/>
      <c r="L414" s="13">
        <f t="shared" si="96"/>
        <v>6321.6</v>
      </c>
      <c r="M414" s="108"/>
      <c r="N414" s="13">
        <f t="shared" si="105"/>
        <v>6321.6</v>
      </c>
    </row>
    <row r="415" spans="1:14" s="60" customFormat="1" ht="25.5">
      <c r="A415" s="17" t="s">
        <v>181</v>
      </c>
      <c r="B415" s="16" t="s">
        <v>99</v>
      </c>
      <c r="C415" s="16" t="s">
        <v>279</v>
      </c>
      <c r="D415" s="16" t="s">
        <v>102</v>
      </c>
      <c r="E415" s="16" t="s">
        <v>230</v>
      </c>
      <c r="F415" s="16" t="s">
        <v>134</v>
      </c>
      <c r="G415" s="16"/>
      <c r="H415" s="16">
        <v>223</v>
      </c>
      <c r="I415" s="19">
        <v>1110</v>
      </c>
      <c r="J415" s="12">
        <v>1032</v>
      </c>
      <c r="K415" s="13">
        <v>1312.74</v>
      </c>
      <c r="L415" s="13">
        <f t="shared" si="96"/>
        <v>2344.7399999999998</v>
      </c>
      <c r="M415" s="108"/>
      <c r="N415" s="13">
        <f t="shared" si="105"/>
        <v>2344.7399999999998</v>
      </c>
    </row>
    <row r="416" spans="1:14" hidden="1">
      <c r="A416" s="17" t="s">
        <v>164</v>
      </c>
      <c r="B416" s="16" t="s">
        <v>99</v>
      </c>
      <c r="C416" s="16" t="s">
        <v>279</v>
      </c>
      <c r="D416" s="16" t="s">
        <v>102</v>
      </c>
      <c r="E416" s="16" t="s">
        <v>230</v>
      </c>
      <c r="F416" s="16" t="s">
        <v>134</v>
      </c>
      <c r="G416" s="16"/>
      <c r="H416" s="16">
        <v>225</v>
      </c>
      <c r="I416" s="19"/>
      <c r="J416" s="12">
        <f>J417+J419</f>
        <v>0</v>
      </c>
      <c r="K416" s="13"/>
      <c r="L416" s="13">
        <f t="shared" si="96"/>
        <v>0</v>
      </c>
      <c r="M416" s="13"/>
      <c r="N416" s="13">
        <f t="shared" si="105"/>
        <v>0</v>
      </c>
    </row>
    <row r="417" spans="1:14" ht="25.5" hidden="1">
      <c r="A417" s="17" t="s">
        <v>297</v>
      </c>
      <c r="B417" s="16" t="s">
        <v>99</v>
      </c>
      <c r="C417" s="16" t="s">
        <v>279</v>
      </c>
      <c r="D417" s="16" t="s">
        <v>102</v>
      </c>
      <c r="E417" s="16" t="s">
        <v>230</v>
      </c>
      <c r="F417" s="16" t="s">
        <v>134</v>
      </c>
      <c r="G417" s="16"/>
      <c r="H417" s="16">
        <v>225</v>
      </c>
      <c r="I417" s="19">
        <v>1111</v>
      </c>
      <c r="J417" s="12">
        <f>J418</f>
        <v>0</v>
      </c>
      <c r="K417" s="13"/>
      <c r="L417" s="13">
        <f t="shared" si="96"/>
        <v>0</v>
      </c>
      <c r="M417" s="13"/>
      <c r="N417" s="13">
        <f t="shared" si="105"/>
        <v>0</v>
      </c>
    </row>
    <row r="418" spans="1:14" s="60" customFormat="1" ht="25.5" hidden="1">
      <c r="A418" s="50" t="s">
        <v>328</v>
      </c>
      <c r="B418" s="51"/>
      <c r="C418" s="51"/>
      <c r="D418" s="51"/>
      <c r="E418" s="51"/>
      <c r="F418" s="51"/>
      <c r="G418" s="51"/>
      <c r="H418" s="51"/>
      <c r="I418" s="52"/>
      <c r="J418" s="53"/>
      <c r="K418" s="108"/>
      <c r="L418" s="13">
        <f t="shared" si="96"/>
        <v>0</v>
      </c>
      <c r="M418" s="108"/>
      <c r="N418" s="13">
        <f t="shared" si="105"/>
        <v>0</v>
      </c>
    </row>
    <row r="419" spans="1:14" hidden="1">
      <c r="A419" s="17" t="s">
        <v>239</v>
      </c>
      <c r="B419" s="16" t="s">
        <v>99</v>
      </c>
      <c r="C419" s="16" t="s">
        <v>279</v>
      </c>
      <c r="D419" s="16" t="s">
        <v>102</v>
      </c>
      <c r="E419" s="16" t="s">
        <v>230</v>
      </c>
      <c r="F419" s="16" t="s">
        <v>134</v>
      </c>
      <c r="G419" s="16"/>
      <c r="H419" s="16">
        <v>225</v>
      </c>
      <c r="I419" s="19">
        <v>1129</v>
      </c>
      <c r="J419" s="12">
        <f>SUM(J420:J420)</f>
        <v>0</v>
      </c>
      <c r="K419" s="13"/>
      <c r="L419" s="13">
        <f t="shared" si="96"/>
        <v>0</v>
      </c>
      <c r="M419" s="13"/>
      <c r="N419" s="13">
        <f t="shared" si="105"/>
        <v>0</v>
      </c>
    </row>
    <row r="420" spans="1:14" s="60" customFormat="1" hidden="1">
      <c r="A420" s="50" t="s">
        <v>329</v>
      </c>
      <c r="B420" s="51"/>
      <c r="C420" s="51"/>
      <c r="D420" s="51"/>
      <c r="E420" s="51"/>
      <c r="F420" s="51"/>
      <c r="G420" s="51"/>
      <c r="H420" s="51"/>
      <c r="I420" s="52"/>
      <c r="J420" s="53"/>
      <c r="K420" s="108"/>
      <c r="L420" s="13">
        <f t="shared" si="96"/>
        <v>0</v>
      </c>
      <c r="M420" s="108"/>
      <c r="N420" s="13">
        <f t="shared" si="105"/>
        <v>0</v>
      </c>
    </row>
    <row r="421" spans="1:14">
      <c r="A421" s="17" t="s">
        <v>128</v>
      </c>
      <c r="B421" s="16" t="s">
        <v>99</v>
      </c>
      <c r="C421" s="16" t="s">
        <v>279</v>
      </c>
      <c r="D421" s="16" t="s">
        <v>102</v>
      </c>
      <c r="E421" s="16" t="s">
        <v>230</v>
      </c>
      <c r="F421" s="16" t="s">
        <v>134</v>
      </c>
      <c r="G421" s="16"/>
      <c r="H421" s="16">
        <v>226</v>
      </c>
      <c r="I421" s="19"/>
      <c r="J421" s="12">
        <f>J422</f>
        <v>112736</v>
      </c>
      <c r="K421" s="13"/>
      <c r="L421" s="13">
        <f t="shared" si="96"/>
        <v>112736</v>
      </c>
      <c r="M421" s="13"/>
      <c r="N421" s="13">
        <f t="shared" si="105"/>
        <v>112736</v>
      </c>
    </row>
    <row r="422" spans="1:14" s="95" customFormat="1">
      <c r="A422" s="17" t="s">
        <v>313</v>
      </c>
      <c r="B422" s="16" t="s">
        <v>99</v>
      </c>
      <c r="C422" s="16" t="s">
        <v>279</v>
      </c>
      <c r="D422" s="16" t="s">
        <v>102</v>
      </c>
      <c r="E422" s="16" t="s">
        <v>230</v>
      </c>
      <c r="F422" s="16" t="s">
        <v>134</v>
      </c>
      <c r="G422" s="16"/>
      <c r="H422" s="16">
        <v>226</v>
      </c>
      <c r="I422" s="19">
        <v>1140</v>
      </c>
      <c r="J422" s="12">
        <v>112736</v>
      </c>
      <c r="K422" s="13"/>
      <c r="L422" s="13">
        <f t="shared" si="96"/>
        <v>112736</v>
      </c>
      <c r="M422" s="13"/>
      <c r="N422" s="13">
        <f t="shared" si="105"/>
        <v>112736</v>
      </c>
    </row>
    <row r="423" spans="1:14" s="93" customFormat="1">
      <c r="A423" s="50" t="s">
        <v>678</v>
      </c>
      <c r="B423" s="51"/>
      <c r="C423" s="51"/>
      <c r="D423" s="51"/>
      <c r="E423" s="51"/>
      <c r="F423" s="51"/>
      <c r="G423" s="51"/>
      <c r="H423" s="51"/>
      <c r="I423" s="52"/>
      <c r="J423" s="53"/>
      <c r="K423" s="108"/>
      <c r="L423" s="108">
        <v>112736</v>
      </c>
      <c r="M423" s="108"/>
      <c r="N423" s="108">
        <v>112736</v>
      </c>
    </row>
    <row r="424" spans="1:14" s="93" customFormat="1">
      <c r="A424" s="17" t="s">
        <v>350</v>
      </c>
      <c r="B424" s="16" t="s">
        <v>99</v>
      </c>
      <c r="C424" s="16" t="s">
        <v>279</v>
      </c>
      <c r="D424" s="16" t="s">
        <v>102</v>
      </c>
      <c r="E424" s="16" t="s">
        <v>230</v>
      </c>
      <c r="F424" s="16" t="s">
        <v>134</v>
      </c>
      <c r="G424" s="16"/>
      <c r="H424" s="16">
        <v>310</v>
      </c>
      <c r="I424" s="19" t="s">
        <v>1</v>
      </c>
      <c r="J424" s="12">
        <f>J425</f>
        <v>0</v>
      </c>
      <c r="K424" s="12">
        <f t="shared" ref="K424:L424" si="107">K425</f>
        <v>28915</v>
      </c>
      <c r="L424" s="12">
        <f t="shared" si="107"/>
        <v>28915</v>
      </c>
      <c r="M424" s="108"/>
      <c r="N424" s="13">
        <f t="shared" si="105"/>
        <v>28915</v>
      </c>
    </row>
    <row r="425" spans="1:14" s="93" customFormat="1">
      <c r="A425" s="17" t="s">
        <v>290</v>
      </c>
      <c r="B425" s="16" t="s">
        <v>99</v>
      </c>
      <c r="C425" s="16" t="s">
        <v>279</v>
      </c>
      <c r="D425" s="16" t="s">
        <v>102</v>
      </c>
      <c r="E425" s="16" t="s">
        <v>230</v>
      </c>
      <c r="F425" s="16" t="s">
        <v>134</v>
      </c>
      <c r="G425" s="16"/>
      <c r="H425" s="16">
        <v>310</v>
      </c>
      <c r="I425" s="19">
        <v>1116</v>
      </c>
      <c r="J425" s="12"/>
      <c r="K425" s="13">
        <v>28915</v>
      </c>
      <c r="L425" s="13">
        <f t="shared" si="96"/>
        <v>28915</v>
      </c>
      <c r="M425" s="108"/>
      <c r="N425" s="13">
        <f t="shared" si="105"/>
        <v>28915</v>
      </c>
    </row>
    <row r="426" spans="1:14" s="93" customFormat="1">
      <c r="A426" s="50" t="s">
        <v>679</v>
      </c>
      <c r="B426" s="51"/>
      <c r="C426" s="51"/>
      <c r="D426" s="51"/>
      <c r="E426" s="51"/>
      <c r="F426" s="51"/>
      <c r="G426" s="51"/>
      <c r="H426" s="51"/>
      <c r="I426" s="52"/>
      <c r="J426" s="53"/>
      <c r="K426" s="108"/>
      <c r="L426" s="108">
        <v>28915</v>
      </c>
      <c r="M426" s="108"/>
      <c r="N426" s="108">
        <v>28915</v>
      </c>
    </row>
    <row r="427" spans="1:14" ht="40.5">
      <c r="A427" s="41" t="s">
        <v>330</v>
      </c>
      <c r="B427" s="42" t="s">
        <v>99</v>
      </c>
      <c r="C427" s="42" t="s">
        <v>279</v>
      </c>
      <c r="D427" s="42" t="s">
        <v>102</v>
      </c>
      <c r="E427" s="42" t="s">
        <v>331</v>
      </c>
      <c r="F427" s="42" t="s">
        <v>1</v>
      </c>
      <c r="G427" s="42"/>
      <c r="H427" s="42" t="s">
        <v>1</v>
      </c>
      <c r="I427" s="43" t="s">
        <v>1</v>
      </c>
      <c r="J427" s="44">
        <f>J428</f>
        <v>38523000</v>
      </c>
      <c r="K427" s="13"/>
      <c r="L427" s="109">
        <f t="shared" si="96"/>
        <v>38523000</v>
      </c>
      <c r="M427" s="13"/>
      <c r="N427" s="27">
        <f t="shared" si="105"/>
        <v>38523000</v>
      </c>
    </row>
    <row r="428" spans="1:14">
      <c r="A428" s="40" t="s">
        <v>202</v>
      </c>
      <c r="B428" s="5" t="s">
        <v>99</v>
      </c>
      <c r="C428" s="5" t="s">
        <v>279</v>
      </c>
      <c r="D428" s="5" t="s">
        <v>102</v>
      </c>
      <c r="E428" s="5" t="s">
        <v>331</v>
      </c>
      <c r="F428" s="5">
        <v>800</v>
      </c>
      <c r="G428" s="5"/>
      <c r="H428" s="5" t="s">
        <v>1</v>
      </c>
      <c r="I428" s="38" t="s">
        <v>1</v>
      </c>
      <c r="J428" s="39">
        <f>J429</f>
        <v>38523000</v>
      </c>
      <c r="K428" s="13"/>
      <c r="L428" s="27">
        <f t="shared" si="96"/>
        <v>38523000</v>
      </c>
      <c r="M428" s="13"/>
      <c r="N428" s="27">
        <f t="shared" si="105"/>
        <v>38523000</v>
      </c>
    </row>
    <row r="429" spans="1:14" ht="63.75">
      <c r="A429" s="6" t="s">
        <v>307</v>
      </c>
      <c r="B429" s="5" t="s">
        <v>99</v>
      </c>
      <c r="C429" s="5" t="s">
        <v>279</v>
      </c>
      <c r="D429" s="5" t="s">
        <v>102</v>
      </c>
      <c r="E429" s="5" t="s">
        <v>331</v>
      </c>
      <c r="F429" s="5">
        <v>810</v>
      </c>
      <c r="G429" s="5"/>
      <c r="H429" s="5" t="s">
        <v>1</v>
      </c>
      <c r="I429" s="38" t="s">
        <v>1</v>
      </c>
      <c r="J429" s="39">
        <f>J430</f>
        <v>38523000</v>
      </c>
      <c r="K429" s="13"/>
      <c r="L429" s="27">
        <f t="shared" si="96"/>
        <v>38523000</v>
      </c>
      <c r="M429" s="13"/>
      <c r="N429" s="27">
        <f t="shared" si="105"/>
        <v>38523000</v>
      </c>
    </row>
    <row r="430" spans="1:14" ht="51">
      <c r="A430" s="17" t="s">
        <v>332</v>
      </c>
      <c r="B430" s="16" t="s">
        <v>99</v>
      </c>
      <c r="C430" s="16" t="s">
        <v>279</v>
      </c>
      <c r="D430" s="16" t="s">
        <v>102</v>
      </c>
      <c r="E430" s="16" t="s">
        <v>331</v>
      </c>
      <c r="F430" s="16">
        <v>811</v>
      </c>
      <c r="G430" s="16"/>
      <c r="H430" s="16" t="s">
        <v>333</v>
      </c>
      <c r="I430" s="19" t="s">
        <v>1</v>
      </c>
      <c r="J430" s="12">
        <v>38523000</v>
      </c>
      <c r="K430" s="13"/>
      <c r="L430" s="13">
        <f t="shared" si="96"/>
        <v>38523000</v>
      </c>
      <c r="M430" s="13"/>
      <c r="N430" s="13">
        <f t="shared" si="105"/>
        <v>38523000</v>
      </c>
    </row>
    <row r="431" spans="1:14">
      <c r="A431" s="36" t="s">
        <v>334</v>
      </c>
      <c r="B431" s="37" t="s">
        <v>99</v>
      </c>
      <c r="C431" s="5" t="s">
        <v>279</v>
      </c>
      <c r="D431" s="5" t="s">
        <v>123</v>
      </c>
      <c r="E431" s="5" t="s">
        <v>1</v>
      </c>
      <c r="F431" s="5" t="s">
        <v>1</v>
      </c>
      <c r="G431" s="5"/>
      <c r="H431" s="5" t="s">
        <v>1</v>
      </c>
      <c r="I431" s="38" t="s">
        <v>1</v>
      </c>
      <c r="J431" s="39">
        <f>J432</f>
        <v>13316037.409999998</v>
      </c>
      <c r="K431" s="39">
        <f t="shared" ref="K431:N431" si="108">K432</f>
        <v>1847237.31</v>
      </c>
      <c r="L431" s="39">
        <f t="shared" si="108"/>
        <v>15163294.719999999</v>
      </c>
      <c r="M431" s="39">
        <f t="shared" si="108"/>
        <v>40440.839999999997</v>
      </c>
      <c r="N431" s="39">
        <f t="shared" si="108"/>
        <v>15203735.559999999</v>
      </c>
    </row>
    <row r="432" spans="1:14" ht="38.25">
      <c r="A432" s="36" t="s">
        <v>335</v>
      </c>
      <c r="B432" s="5" t="s">
        <v>99</v>
      </c>
      <c r="C432" s="5" t="s">
        <v>279</v>
      </c>
      <c r="D432" s="5" t="s">
        <v>123</v>
      </c>
      <c r="E432" s="5" t="s">
        <v>336</v>
      </c>
      <c r="F432" s="5" t="s">
        <v>1</v>
      </c>
      <c r="G432" s="5"/>
      <c r="H432" s="5" t="s">
        <v>1</v>
      </c>
      <c r="I432" s="38" t="s">
        <v>1</v>
      </c>
      <c r="J432" s="39">
        <f>J433+J441</f>
        <v>13316037.409999998</v>
      </c>
      <c r="K432" s="39">
        <f t="shared" ref="K432:L432" si="109">K433+K441</f>
        <v>1847237.31</v>
      </c>
      <c r="L432" s="39">
        <f t="shared" si="109"/>
        <v>15163294.719999999</v>
      </c>
      <c r="M432" s="39">
        <f t="shared" ref="M432:N432" si="110">M433+M441</f>
        <v>40440.839999999997</v>
      </c>
      <c r="N432" s="39">
        <f t="shared" si="110"/>
        <v>15203735.559999999</v>
      </c>
    </row>
    <row r="433" spans="1:14">
      <c r="A433" s="40" t="s">
        <v>337</v>
      </c>
      <c r="B433" s="5" t="s">
        <v>99</v>
      </c>
      <c r="C433" s="5" t="s">
        <v>279</v>
      </c>
      <c r="D433" s="5" t="s">
        <v>123</v>
      </c>
      <c r="E433" s="5" t="s">
        <v>338</v>
      </c>
      <c r="F433" s="5" t="s">
        <v>1</v>
      </c>
      <c r="G433" s="5"/>
      <c r="H433" s="5" t="s">
        <v>1</v>
      </c>
      <c r="I433" s="38" t="s">
        <v>1</v>
      </c>
      <c r="J433" s="39">
        <f t="shared" ref="J433:N438" si="111">J434</f>
        <v>3957177.6</v>
      </c>
      <c r="K433" s="39"/>
      <c r="L433" s="39">
        <f t="shared" si="111"/>
        <v>3957177.6</v>
      </c>
      <c r="M433" s="39">
        <f t="shared" si="111"/>
        <v>0</v>
      </c>
      <c r="N433" s="39">
        <f t="shared" si="111"/>
        <v>3957177.6</v>
      </c>
    </row>
    <row r="434" spans="1:14" ht="54">
      <c r="A434" s="41" t="s">
        <v>339</v>
      </c>
      <c r="B434" s="42" t="s">
        <v>99</v>
      </c>
      <c r="C434" s="42" t="s">
        <v>279</v>
      </c>
      <c r="D434" s="42" t="s">
        <v>123</v>
      </c>
      <c r="E434" s="42" t="s">
        <v>340</v>
      </c>
      <c r="F434" s="42" t="s">
        <v>1</v>
      </c>
      <c r="G434" s="42"/>
      <c r="H434" s="42" t="s">
        <v>1</v>
      </c>
      <c r="I434" s="43" t="s">
        <v>1</v>
      </c>
      <c r="J434" s="44">
        <f t="shared" si="111"/>
        <v>3957177.6</v>
      </c>
      <c r="K434" s="44"/>
      <c r="L434" s="44">
        <f t="shared" si="111"/>
        <v>3957177.6</v>
      </c>
      <c r="M434" s="13"/>
      <c r="N434" s="27">
        <f t="shared" si="105"/>
        <v>3957177.6</v>
      </c>
    </row>
    <row r="435" spans="1:14" ht="25.5">
      <c r="A435" s="40" t="s">
        <v>129</v>
      </c>
      <c r="B435" s="5" t="s">
        <v>99</v>
      </c>
      <c r="C435" s="5" t="s">
        <v>279</v>
      </c>
      <c r="D435" s="5" t="s">
        <v>123</v>
      </c>
      <c r="E435" s="5" t="s">
        <v>340</v>
      </c>
      <c r="F435" s="5" t="s">
        <v>130</v>
      </c>
      <c r="G435" s="5"/>
      <c r="H435" s="5" t="s">
        <v>1</v>
      </c>
      <c r="I435" s="38" t="s">
        <v>1</v>
      </c>
      <c r="J435" s="39">
        <f t="shared" si="111"/>
        <v>3957177.6</v>
      </c>
      <c r="K435" s="39"/>
      <c r="L435" s="39">
        <f t="shared" si="111"/>
        <v>3957177.6</v>
      </c>
      <c r="M435" s="13"/>
      <c r="N435" s="27">
        <f t="shared" si="105"/>
        <v>3957177.6</v>
      </c>
    </row>
    <row r="436" spans="1:14" ht="38.25">
      <c r="A436" s="40" t="s">
        <v>131</v>
      </c>
      <c r="B436" s="5" t="s">
        <v>99</v>
      </c>
      <c r="C436" s="5" t="s">
        <v>279</v>
      </c>
      <c r="D436" s="5" t="s">
        <v>123</v>
      </c>
      <c r="E436" s="5" t="s">
        <v>340</v>
      </c>
      <c r="F436" s="5" t="s">
        <v>132</v>
      </c>
      <c r="G436" s="5"/>
      <c r="H436" s="5" t="s">
        <v>1</v>
      </c>
      <c r="I436" s="38" t="s">
        <v>1</v>
      </c>
      <c r="J436" s="39">
        <f t="shared" si="111"/>
        <v>3957177.6</v>
      </c>
      <c r="K436" s="39"/>
      <c r="L436" s="39">
        <f t="shared" si="111"/>
        <v>3957177.6</v>
      </c>
      <c r="M436" s="13"/>
      <c r="N436" s="27">
        <f t="shared" si="105"/>
        <v>3957177.6</v>
      </c>
    </row>
    <row r="437" spans="1:14" ht="38.25">
      <c r="A437" s="6" t="s">
        <v>133</v>
      </c>
      <c r="B437" s="5" t="s">
        <v>99</v>
      </c>
      <c r="C437" s="5" t="s">
        <v>279</v>
      </c>
      <c r="D437" s="5" t="s">
        <v>123</v>
      </c>
      <c r="E437" s="5" t="s">
        <v>340</v>
      </c>
      <c r="F437" s="5" t="s">
        <v>134</v>
      </c>
      <c r="G437" s="5"/>
      <c r="H437" s="5" t="s">
        <v>1</v>
      </c>
      <c r="I437" s="38" t="s">
        <v>1</v>
      </c>
      <c r="J437" s="39">
        <f t="shared" si="111"/>
        <v>3957177.6</v>
      </c>
      <c r="K437" s="39"/>
      <c r="L437" s="39">
        <f t="shared" si="111"/>
        <v>3957177.6</v>
      </c>
      <c r="M437" s="13"/>
      <c r="N437" s="27">
        <f t="shared" si="105"/>
        <v>3957177.6</v>
      </c>
    </row>
    <row r="438" spans="1:14">
      <c r="A438" s="17" t="s">
        <v>128</v>
      </c>
      <c r="B438" s="16" t="s">
        <v>99</v>
      </c>
      <c r="C438" s="16" t="s">
        <v>279</v>
      </c>
      <c r="D438" s="16" t="s">
        <v>123</v>
      </c>
      <c r="E438" s="61" t="s">
        <v>340</v>
      </c>
      <c r="F438" s="16" t="s">
        <v>134</v>
      </c>
      <c r="G438" s="16"/>
      <c r="H438" s="16">
        <v>226</v>
      </c>
      <c r="I438" s="19" t="s">
        <v>1</v>
      </c>
      <c r="J438" s="12">
        <f t="shared" si="111"/>
        <v>3957177.6</v>
      </c>
      <c r="K438" s="13"/>
      <c r="L438" s="13">
        <f t="shared" si="96"/>
        <v>3957177.6</v>
      </c>
      <c r="M438" s="13"/>
      <c r="N438" s="13">
        <f t="shared" si="105"/>
        <v>3957177.6</v>
      </c>
    </row>
    <row r="439" spans="1:14">
      <c r="A439" s="17" t="s">
        <v>195</v>
      </c>
      <c r="B439" s="16" t="s">
        <v>99</v>
      </c>
      <c r="C439" s="16" t="s">
        <v>279</v>
      </c>
      <c r="D439" s="16" t="s">
        <v>123</v>
      </c>
      <c r="E439" s="61" t="s">
        <v>340</v>
      </c>
      <c r="F439" s="16" t="s">
        <v>134</v>
      </c>
      <c r="G439" s="16"/>
      <c r="H439" s="16">
        <v>226</v>
      </c>
      <c r="I439" s="19">
        <v>1140</v>
      </c>
      <c r="J439" s="12">
        <f>SUM(J440:J440)</f>
        <v>3957177.6</v>
      </c>
      <c r="K439" s="13"/>
      <c r="L439" s="13">
        <f t="shared" si="96"/>
        <v>3957177.6</v>
      </c>
      <c r="M439" s="13"/>
      <c r="N439" s="13">
        <f t="shared" si="105"/>
        <v>3957177.6</v>
      </c>
    </row>
    <row r="440" spans="1:14" ht="25.5">
      <c r="A440" s="50" t="s">
        <v>341</v>
      </c>
      <c r="B440" s="51"/>
      <c r="C440" s="51"/>
      <c r="D440" s="51"/>
      <c r="E440" s="62"/>
      <c r="F440" s="51"/>
      <c r="G440" s="51"/>
      <c r="H440" s="51"/>
      <c r="I440" s="52"/>
      <c r="J440" s="53">
        <v>3957177.6</v>
      </c>
      <c r="K440" s="13"/>
      <c r="L440" s="13">
        <f t="shared" ref="L440:L528" si="112">J440+K440</f>
        <v>3957177.6</v>
      </c>
      <c r="M440" s="13"/>
      <c r="N440" s="13">
        <f t="shared" si="105"/>
        <v>3957177.6</v>
      </c>
    </row>
    <row r="441" spans="1:14" ht="25.5">
      <c r="A441" s="40" t="s">
        <v>342</v>
      </c>
      <c r="B441" s="5" t="s">
        <v>99</v>
      </c>
      <c r="C441" s="5" t="s">
        <v>279</v>
      </c>
      <c r="D441" s="5" t="s">
        <v>123</v>
      </c>
      <c r="E441" s="5" t="s">
        <v>343</v>
      </c>
      <c r="F441" s="5" t="s">
        <v>1</v>
      </c>
      <c r="G441" s="5"/>
      <c r="H441" s="5" t="s">
        <v>1</v>
      </c>
      <c r="I441" s="38" t="s">
        <v>1</v>
      </c>
      <c r="J441" s="39">
        <f>J442+J457+J466+J480+J488+J504</f>
        <v>9358859.8099999987</v>
      </c>
      <c r="K441" s="39">
        <f>K442+K457+K466+K480+K488+K504</f>
        <v>1847237.31</v>
      </c>
      <c r="L441" s="39">
        <f>L442+L457+L466+L480+L488+L504</f>
        <v>11206117.119999999</v>
      </c>
      <c r="M441" s="39">
        <f t="shared" ref="M441:N441" si="113">M442+M457+M466+M480+M488+M504</f>
        <v>40440.839999999997</v>
      </c>
      <c r="N441" s="39">
        <f t="shared" si="113"/>
        <v>11246557.959999999</v>
      </c>
    </row>
    <row r="442" spans="1:14" ht="27">
      <c r="A442" s="41" t="s">
        <v>344</v>
      </c>
      <c r="B442" s="42" t="s">
        <v>99</v>
      </c>
      <c r="C442" s="42" t="s">
        <v>279</v>
      </c>
      <c r="D442" s="42" t="s">
        <v>123</v>
      </c>
      <c r="E442" s="42" t="s">
        <v>345</v>
      </c>
      <c r="F442" s="42" t="s">
        <v>1</v>
      </c>
      <c r="G442" s="42"/>
      <c r="H442" s="42" t="s">
        <v>1</v>
      </c>
      <c r="I442" s="43" t="s">
        <v>1</v>
      </c>
      <c r="J442" s="44">
        <f>J443</f>
        <v>3763674.5599999996</v>
      </c>
      <c r="K442" s="44">
        <f t="shared" ref="K442:N444" si="114">K443</f>
        <v>269863.01</v>
      </c>
      <c r="L442" s="44">
        <f t="shared" si="114"/>
        <v>4033537.57</v>
      </c>
      <c r="M442" s="44">
        <f t="shared" si="114"/>
        <v>-10737.59</v>
      </c>
      <c r="N442" s="44">
        <f t="shared" si="114"/>
        <v>4022799.98</v>
      </c>
    </row>
    <row r="443" spans="1:14" ht="25.5">
      <c r="A443" s="40" t="s">
        <v>129</v>
      </c>
      <c r="B443" s="5" t="s">
        <v>99</v>
      </c>
      <c r="C443" s="5" t="s">
        <v>279</v>
      </c>
      <c r="D443" s="5" t="s">
        <v>123</v>
      </c>
      <c r="E443" s="5" t="s">
        <v>345</v>
      </c>
      <c r="F443" s="5" t="s">
        <v>130</v>
      </c>
      <c r="G443" s="5"/>
      <c r="H443" s="5" t="s">
        <v>1</v>
      </c>
      <c r="I443" s="38" t="s">
        <v>1</v>
      </c>
      <c r="J443" s="39">
        <f>J444</f>
        <v>3763674.5599999996</v>
      </c>
      <c r="K443" s="39">
        <f t="shared" si="114"/>
        <v>269863.01</v>
      </c>
      <c r="L443" s="39">
        <f t="shared" si="114"/>
        <v>4033537.57</v>
      </c>
      <c r="M443" s="39">
        <f t="shared" si="114"/>
        <v>-10737.59</v>
      </c>
      <c r="N443" s="39">
        <f t="shared" si="114"/>
        <v>4022799.98</v>
      </c>
    </row>
    <row r="444" spans="1:14" ht="38.25">
      <c r="A444" s="40" t="s">
        <v>131</v>
      </c>
      <c r="B444" s="5" t="s">
        <v>99</v>
      </c>
      <c r="C444" s="5" t="s">
        <v>279</v>
      </c>
      <c r="D444" s="5" t="s">
        <v>123</v>
      </c>
      <c r="E444" s="5" t="s">
        <v>345</v>
      </c>
      <c r="F444" s="5" t="s">
        <v>132</v>
      </c>
      <c r="G444" s="5"/>
      <c r="H444" s="5" t="s">
        <v>1</v>
      </c>
      <c r="I444" s="38" t="s">
        <v>1</v>
      </c>
      <c r="J444" s="39">
        <f>J445</f>
        <v>3763674.5599999996</v>
      </c>
      <c r="K444" s="39">
        <f t="shared" si="114"/>
        <v>269863.01</v>
      </c>
      <c r="L444" s="39">
        <f t="shared" si="114"/>
        <v>4033537.57</v>
      </c>
      <c r="M444" s="39">
        <f t="shared" si="114"/>
        <v>-10737.59</v>
      </c>
      <c r="N444" s="39">
        <f t="shared" si="114"/>
        <v>4022799.98</v>
      </c>
    </row>
    <row r="445" spans="1:14" ht="38.25">
      <c r="A445" s="6" t="s">
        <v>133</v>
      </c>
      <c r="B445" s="5" t="s">
        <v>99</v>
      </c>
      <c r="C445" s="5" t="s">
        <v>279</v>
      </c>
      <c r="D445" s="5" t="s">
        <v>123</v>
      </c>
      <c r="E445" s="5" t="s">
        <v>345</v>
      </c>
      <c r="F445" s="5" t="s">
        <v>134</v>
      </c>
      <c r="G445" s="5"/>
      <c r="H445" s="5" t="s">
        <v>1</v>
      </c>
      <c r="I445" s="38" t="s">
        <v>1</v>
      </c>
      <c r="J445" s="39">
        <f>J446+J448+J450</f>
        <v>3763674.5599999996</v>
      </c>
      <c r="K445" s="39">
        <f>K446+K448+K450</f>
        <v>269863.01</v>
      </c>
      <c r="L445" s="39">
        <f>L446+L448+L450</f>
        <v>4033537.57</v>
      </c>
      <c r="M445" s="39">
        <f t="shared" ref="M445:N445" si="115">M446+M448+M450</f>
        <v>-10737.59</v>
      </c>
      <c r="N445" s="39">
        <f t="shared" si="115"/>
        <v>4022799.98</v>
      </c>
    </row>
    <row r="446" spans="1:14">
      <c r="A446" s="17" t="s">
        <v>175</v>
      </c>
      <c r="B446" s="16" t="s">
        <v>99</v>
      </c>
      <c r="C446" s="16" t="s">
        <v>279</v>
      </c>
      <c r="D446" s="16" t="s">
        <v>123</v>
      </c>
      <c r="E446" s="61" t="s">
        <v>345</v>
      </c>
      <c r="F446" s="16" t="s">
        <v>134</v>
      </c>
      <c r="G446" s="16"/>
      <c r="H446" s="16" t="s">
        <v>176</v>
      </c>
      <c r="I446" s="19" t="s">
        <v>1</v>
      </c>
      <c r="J446" s="12">
        <f>J447</f>
        <v>1517941.76</v>
      </c>
      <c r="K446" s="12">
        <f t="shared" ref="K446:L446" si="116">K447</f>
        <v>105235.63</v>
      </c>
      <c r="L446" s="12">
        <f t="shared" si="116"/>
        <v>1623177.3900000001</v>
      </c>
      <c r="M446" s="13"/>
      <c r="N446" s="13">
        <f t="shared" si="105"/>
        <v>1623177.3900000001</v>
      </c>
    </row>
    <row r="447" spans="1:14">
      <c r="A447" s="17" t="s">
        <v>179</v>
      </c>
      <c r="B447" s="16" t="s">
        <v>99</v>
      </c>
      <c r="C447" s="16" t="s">
        <v>279</v>
      </c>
      <c r="D447" s="16" t="s">
        <v>123</v>
      </c>
      <c r="E447" s="61" t="s">
        <v>345</v>
      </c>
      <c r="F447" s="16" t="s">
        <v>134</v>
      </c>
      <c r="G447" s="16"/>
      <c r="H447" s="16" t="s">
        <v>176</v>
      </c>
      <c r="I447" s="19" t="s">
        <v>180</v>
      </c>
      <c r="J447" s="12">
        <v>1517941.76</v>
      </c>
      <c r="K447" s="13">
        <v>105235.63</v>
      </c>
      <c r="L447" s="13">
        <f t="shared" si="112"/>
        <v>1623177.3900000001</v>
      </c>
      <c r="M447" s="13"/>
      <c r="N447" s="13">
        <f t="shared" si="105"/>
        <v>1623177.3900000001</v>
      </c>
    </row>
    <row r="448" spans="1:14">
      <c r="A448" s="17" t="s">
        <v>233</v>
      </c>
      <c r="B448" s="16" t="s">
        <v>99</v>
      </c>
      <c r="C448" s="16" t="s">
        <v>279</v>
      </c>
      <c r="D448" s="16" t="s">
        <v>123</v>
      </c>
      <c r="E448" s="61" t="s">
        <v>345</v>
      </c>
      <c r="F448" s="16" t="s">
        <v>134</v>
      </c>
      <c r="G448" s="16"/>
      <c r="H448" s="16" t="s">
        <v>165</v>
      </c>
      <c r="I448" s="19" t="s">
        <v>1</v>
      </c>
      <c r="J448" s="12">
        <f>J449</f>
        <v>2245732.7999999998</v>
      </c>
      <c r="K448" s="12">
        <f t="shared" ref="K448:N448" si="117">K449</f>
        <v>164627.38</v>
      </c>
      <c r="L448" s="12">
        <f t="shared" si="117"/>
        <v>2410360.1799999997</v>
      </c>
      <c r="M448" s="12">
        <f t="shared" si="117"/>
        <v>-10737.59</v>
      </c>
      <c r="N448" s="12">
        <f t="shared" si="117"/>
        <v>2399622.59</v>
      </c>
    </row>
    <row r="449" spans="1:14">
      <c r="A449" s="17" t="s">
        <v>239</v>
      </c>
      <c r="B449" s="16" t="s">
        <v>99</v>
      </c>
      <c r="C449" s="16" t="s">
        <v>279</v>
      </c>
      <c r="D449" s="16" t="s">
        <v>123</v>
      </c>
      <c r="E449" s="61" t="s">
        <v>345</v>
      </c>
      <c r="F449" s="16" t="s">
        <v>134</v>
      </c>
      <c r="G449" s="16"/>
      <c r="H449" s="16" t="s">
        <v>165</v>
      </c>
      <c r="I449" s="19" t="s">
        <v>187</v>
      </c>
      <c r="J449" s="12">
        <v>2245732.7999999998</v>
      </c>
      <c r="K449" s="13">
        <v>164627.38</v>
      </c>
      <c r="L449" s="13">
        <f>SUM(L453:L456)</f>
        <v>2410360.1799999997</v>
      </c>
      <c r="M449" s="13">
        <f t="shared" ref="M449:N449" si="118">SUM(M453:M456)</f>
        <v>-10737.59</v>
      </c>
      <c r="N449" s="13">
        <f t="shared" si="118"/>
        <v>2399622.59</v>
      </c>
    </row>
    <row r="450" spans="1:14" hidden="1">
      <c r="A450" s="17" t="s">
        <v>346</v>
      </c>
      <c r="B450" s="16" t="s">
        <v>99</v>
      </c>
      <c r="C450" s="16" t="s">
        <v>279</v>
      </c>
      <c r="D450" s="16" t="s">
        <v>123</v>
      </c>
      <c r="E450" s="61" t="s">
        <v>345</v>
      </c>
      <c r="F450" s="16" t="s">
        <v>134</v>
      </c>
      <c r="G450" s="16"/>
      <c r="H450" s="16">
        <v>340</v>
      </c>
      <c r="I450" s="19"/>
      <c r="J450" s="12">
        <f>J451</f>
        <v>0</v>
      </c>
      <c r="K450" s="13"/>
      <c r="L450" s="13">
        <f t="shared" si="112"/>
        <v>0</v>
      </c>
      <c r="M450" s="13"/>
      <c r="N450" s="13">
        <f t="shared" si="105"/>
        <v>0</v>
      </c>
    </row>
    <row r="451" spans="1:14" hidden="1">
      <c r="A451" s="17" t="s">
        <v>300</v>
      </c>
      <c r="B451" s="16" t="s">
        <v>99</v>
      </c>
      <c r="C451" s="16" t="s">
        <v>279</v>
      </c>
      <c r="D451" s="16" t="s">
        <v>123</v>
      </c>
      <c r="E451" s="61" t="s">
        <v>345</v>
      </c>
      <c r="F451" s="16" t="s">
        <v>134</v>
      </c>
      <c r="G451" s="16"/>
      <c r="H451" s="16">
        <v>340</v>
      </c>
      <c r="I451" s="19">
        <v>1123</v>
      </c>
      <c r="J451" s="12"/>
      <c r="K451" s="13"/>
      <c r="L451" s="13">
        <f t="shared" si="112"/>
        <v>0</v>
      </c>
      <c r="M451" s="13"/>
      <c r="N451" s="13">
        <f t="shared" si="105"/>
        <v>0</v>
      </c>
    </row>
    <row r="452" spans="1:14" s="93" customFormat="1" hidden="1">
      <c r="A452" s="50" t="s">
        <v>347</v>
      </c>
      <c r="B452" s="51"/>
      <c r="C452" s="51"/>
      <c r="D452" s="51"/>
      <c r="E452" s="62"/>
      <c r="F452" s="51"/>
      <c r="G452" s="51"/>
      <c r="H452" s="51"/>
      <c r="I452" s="52"/>
      <c r="J452" s="53"/>
      <c r="K452" s="108"/>
      <c r="L452" s="13">
        <f t="shared" si="112"/>
        <v>0</v>
      </c>
      <c r="M452" s="108"/>
      <c r="N452" s="13">
        <f t="shared" si="105"/>
        <v>0</v>
      </c>
    </row>
    <row r="453" spans="1:14" s="93" customFormat="1">
      <c r="A453" s="50" t="s">
        <v>680</v>
      </c>
      <c r="B453" s="51"/>
      <c r="C453" s="51"/>
      <c r="D453" s="51"/>
      <c r="E453" s="62"/>
      <c r="F453" s="51"/>
      <c r="G453" s="51"/>
      <c r="H453" s="51"/>
      <c r="I453" s="52"/>
      <c r="J453" s="53"/>
      <c r="K453" s="108"/>
      <c r="L453" s="53">
        <v>98214</v>
      </c>
      <c r="M453" s="108"/>
      <c r="N453" s="53">
        <f>L453+M453</f>
        <v>98214</v>
      </c>
    </row>
    <row r="454" spans="1:14" s="93" customFormat="1">
      <c r="A454" s="50" t="s">
        <v>681</v>
      </c>
      <c r="B454" s="51"/>
      <c r="C454" s="51"/>
      <c r="D454" s="51"/>
      <c r="E454" s="62"/>
      <c r="F454" s="51"/>
      <c r="G454" s="51"/>
      <c r="H454" s="51"/>
      <c r="I454" s="52"/>
      <c r="J454" s="53"/>
      <c r="K454" s="108"/>
      <c r="L454" s="53">
        <v>2136781.21</v>
      </c>
      <c r="M454" s="108"/>
      <c r="N454" s="53">
        <f t="shared" ref="N454:N456" si="119">L454+M454</f>
        <v>2136781.21</v>
      </c>
    </row>
    <row r="455" spans="1:14" s="93" customFormat="1">
      <c r="A455" s="50" t="s">
        <v>644</v>
      </c>
      <c r="B455" s="51"/>
      <c r="C455" s="51"/>
      <c r="D455" s="51"/>
      <c r="E455" s="62"/>
      <c r="F455" s="51"/>
      <c r="G455" s="51"/>
      <c r="H455" s="51"/>
      <c r="I455" s="52"/>
      <c r="J455" s="53"/>
      <c r="K455" s="108"/>
      <c r="L455" s="53">
        <v>10737.59</v>
      </c>
      <c r="M455" s="108">
        <v>-10737.59</v>
      </c>
      <c r="N455" s="53">
        <f t="shared" si="119"/>
        <v>0</v>
      </c>
    </row>
    <row r="456" spans="1:14" s="93" customFormat="1" ht="25.5">
      <c r="A456" s="50" t="s">
        <v>682</v>
      </c>
      <c r="B456" s="51"/>
      <c r="C456" s="51"/>
      <c r="D456" s="51"/>
      <c r="E456" s="62"/>
      <c r="F456" s="51"/>
      <c r="G456" s="51"/>
      <c r="H456" s="51"/>
      <c r="I456" s="52"/>
      <c r="J456" s="53"/>
      <c r="K456" s="108"/>
      <c r="L456" s="53">
        <v>164627.38</v>
      </c>
      <c r="M456" s="108"/>
      <c r="N456" s="53">
        <f t="shared" si="119"/>
        <v>164627.38</v>
      </c>
    </row>
    <row r="457" spans="1:14">
      <c r="A457" s="41" t="s">
        <v>348</v>
      </c>
      <c r="B457" s="42" t="s">
        <v>99</v>
      </c>
      <c r="C457" s="42" t="s">
        <v>279</v>
      </c>
      <c r="D457" s="42" t="s">
        <v>123</v>
      </c>
      <c r="E457" s="42" t="s">
        <v>349</v>
      </c>
      <c r="F457" s="42" t="s">
        <v>1</v>
      </c>
      <c r="G457" s="42"/>
      <c r="H457" s="42" t="s">
        <v>1</v>
      </c>
      <c r="I457" s="43" t="s">
        <v>1</v>
      </c>
      <c r="J457" s="44">
        <f>J458</f>
        <v>0</v>
      </c>
      <c r="K457" s="44">
        <f t="shared" ref="K457:L459" si="120">K458</f>
        <v>203016.67</v>
      </c>
      <c r="L457" s="44">
        <f t="shared" si="120"/>
        <v>203016.67</v>
      </c>
      <c r="M457" s="13"/>
      <c r="N457" s="27">
        <f t="shared" si="105"/>
        <v>203016.67</v>
      </c>
    </row>
    <row r="458" spans="1:14" ht="25.5">
      <c r="A458" s="40" t="s">
        <v>129</v>
      </c>
      <c r="B458" s="5" t="s">
        <v>99</v>
      </c>
      <c r="C458" s="5" t="s">
        <v>279</v>
      </c>
      <c r="D458" s="5" t="s">
        <v>123</v>
      </c>
      <c r="E458" s="5" t="s">
        <v>349</v>
      </c>
      <c r="F458" s="5" t="s">
        <v>130</v>
      </c>
      <c r="G458" s="5"/>
      <c r="H458" s="5" t="s">
        <v>1</v>
      </c>
      <c r="I458" s="38" t="s">
        <v>1</v>
      </c>
      <c r="J458" s="39">
        <f>J459</f>
        <v>0</v>
      </c>
      <c r="K458" s="39">
        <f t="shared" si="120"/>
        <v>203016.67</v>
      </c>
      <c r="L458" s="39">
        <f t="shared" si="120"/>
        <v>203016.67</v>
      </c>
      <c r="M458" s="13"/>
      <c r="N458" s="27">
        <f t="shared" si="105"/>
        <v>203016.67</v>
      </c>
    </row>
    <row r="459" spans="1:14" ht="38.25">
      <c r="A459" s="40" t="s">
        <v>131</v>
      </c>
      <c r="B459" s="5" t="s">
        <v>99</v>
      </c>
      <c r="C459" s="5" t="s">
        <v>279</v>
      </c>
      <c r="D459" s="5" t="s">
        <v>123</v>
      </c>
      <c r="E459" s="5" t="s">
        <v>349</v>
      </c>
      <c r="F459" s="5" t="s">
        <v>132</v>
      </c>
      <c r="G459" s="5"/>
      <c r="H459" s="5" t="s">
        <v>1</v>
      </c>
      <c r="I459" s="38" t="s">
        <v>1</v>
      </c>
      <c r="J459" s="39">
        <f>J460</f>
        <v>0</v>
      </c>
      <c r="K459" s="39">
        <f t="shared" si="120"/>
        <v>203016.67</v>
      </c>
      <c r="L459" s="39">
        <f t="shared" si="120"/>
        <v>203016.67</v>
      </c>
      <c r="M459" s="13"/>
      <c r="N459" s="27">
        <f t="shared" si="105"/>
        <v>203016.67</v>
      </c>
    </row>
    <row r="460" spans="1:14" ht="38.25">
      <c r="A460" s="6" t="s">
        <v>133</v>
      </c>
      <c r="B460" s="5" t="s">
        <v>99</v>
      </c>
      <c r="C460" s="5" t="s">
        <v>279</v>
      </c>
      <c r="D460" s="5" t="s">
        <v>123</v>
      </c>
      <c r="E460" s="5" t="s">
        <v>349</v>
      </c>
      <c r="F460" s="5" t="s">
        <v>134</v>
      </c>
      <c r="G460" s="5"/>
      <c r="H460" s="5" t="s">
        <v>1</v>
      </c>
      <c r="I460" s="38" t="s">
        <v>1</v>
      </c>
      <c r="J460" s="39">
        <f>J461+J463</f>
        <v>0</v>
      </c>
      <c r="K460" s="39">
        <f t="shared" ref="K460:L460" si="121">K461+K463</f>
        <v>203016.67</v>
      </c>
      <c r="L460" s="39">
        <f t="shared" si="121"/>
        <v>203016.67</v>
      </c>
      <c r="M460" s="13"/>
      <c r="N460" s="27">
        <f t="shared" si="105"/>
        <v>203016.67</v>
      </c>
    </row>
    <row r="461" spans="1:14" hidden="1">
      <c r="A461" s="17" t="s">
        <v>350</v>
      </c>
      <c r="B461" s="16" t="s">
        <v>99</v>
      </c>
      <c r="C461" s="16" t="s">
        <v>279</v>
      </c>
      <c r="D461" s="16" t="s">
        <v>123</v>
      </c>
      <c r="E461" s="61" t="s">
        <v>349</v>
      </c>
      <c r="F461" s="16" t="s">
        <v>134</v>
      </c>
      <c r="G461" s="16"/>
      <c r="H461" s="16">
        <v>310</v>
      </c>
      <c r="I461" s="19" t="s">
        <v>1</v>
      </c>
      <c r="J461" s="12">
        <f>J462</f>
        <v>0</v>
      </c>
      <c r="K461" s="12">
        <f t="shared" ref="K461:L461" si="122">K462</f>
        <v>0</v>
      </c>
      <c r="L461" s="12">
        <f t="shared" si="122"/>
        <v>0</v>
      </c>
      <c r="M461" s="13"/>
      <c r="N461" s="13">
        <f t="shared" si="105"/>
        <v>0</v>
      </c>
    </row>
    <row r="462" spans="1:14" hidden="1">
      <c r="A462" s="17" t="s">
        <v>290</v>
      </c>
      <c r="B462" s="16" t="s">
        <v>99</v>
      </c>
      <c r="C462" s="16" t="s">
        <v>279</v>
      </c>
      <c r="D462" s="16" t="s">
        <v>123</v>
      </c>
      <c r="E462" s="61" t="s">
        <v>349</v>
      </c>
      <c r="F462" s="16" t="s">
        <v>134</v>
      </c>
      <c r="G462" s="16"/>
      <c r="H462" s="16">
        <v>310</v>
      </c>
      <c r="I462" s="19">
        <v>1116</v>
      </c>
      <c r="J462" s="12"/>
      <c r="K462" s="12"/>
      <c r="L462" s="12"/>
      <c r="M462" s="13"/>
      <c r="N462" s="13">
        <f t="shared" si="105"/>
        <v>0</v>
      </c>
    </row>
    <row r="463" spans="1:14">
      <c r="A463" s="17" t="s">
        <v>325</v>
      </c>
      <c r="B463" s="16" t="s">
        <v>99</v>
      </c>
      <c r="C463" s="16" t="s">
        <v>279</v>
      </c>
      <c r="D463" s="16" t="s">
        <v>123</v>
      </c>
      <c r="E463" s="61" t="s">
        <v>349</v>
      </c>
      <c r="F463" s="16" t="s">
        <v>134</v>
      </c>
      <c r="G463" s="16"/>
      <c r="H463" s="16" t="s">
        <v>199</v>
      </c>
      <c r="I463" s="19" t="s">
        <v>1</v>
      </c>
      <c r="J463" s="12">
        <f>J464</f>
        <v>0</v>
      </c>
      <c r="K463" s="12">
        <f t="shared" ref="K463:L463" si="123">K464</f>
        <v>203016.67</v>
      </c>
      <c r="L463" s="12">
        <f t="shared" si="123"/>
        <v>203016.67</v>
      </c>
      <c r="M463" s="13"/>
      <c r="N463" s="13">
        <f t="shared" si="105"/>
        <v>203016.67</v>
      </c>
    </row>
    <row r="464" spans="1:14">
      <c r="A464" s="17" t="s">
        <v>351</v>
      </c>
      <c r="B464" s="16" t="s">
        <v>99</v>
      </c>
      <c r="C464" s="16" t="s">
        <v>279</v>
      </c>
      <c r="D464" s="16" t="s">
        <v>123</v>
      </c>
      <c r="E464" s="61" t="s">
        <v>349</v>
      </c>
      <c r="F464" s="16" t="s">
        <v>134</v>
      </c>
      <c r="G464" s="16"/>
      <c r="H464" s="16">
        <v>346</v>
      </c>
      <c r="I464" s="19" t="s">
        <v>174</v>
      </c>
      <c r="J464" s="12"/>
      <c r="K464" s="13">
        <v>203016.67</v>
      </c>
      <c r="L464" s="13">
        <f t="shared" si="112"/>
        <v>203016.67</v>
      </c>
      <c r="M464" s="13"/>
      <c r="N464" s="13">
        <f t="shared" si="105"/>
        <v>203016.67</v>
      </c>
    </row>
    <row r="465" spans="1:14" s="60" customFormat="1">
      <c r="A465" s="50" t="s">
        <v>683</v>
      </c>
      <c r="B465" s="51"/>
      <c r="C465" s="51"/>
      <c r="D465" s="51"/>
      <c r="E465" s="62"/>
      <c r="F465" s="51"/>
      <c r="G465" s="51"/>
      <c r="H465" s="51"/>
      <c r="I465" s="52"/>
      <c r="J465" s="53"/>
      <c r="K465" s="108"/>
      <c r="L465" s="108">
        <v>203016.67</v>
      </c>
      <c r="M465" s="108"/>
      <c r="N465" s="108">
        <v>203016.67</v>
      </c>
    </row>
    <row r="466" spans="1:14" ht="27">
      <c r="A466" s="41" t="s">
        <v>352</v>
      </c>
      <c r="B466" s="42" t="s">
        <v>99</v>
      </c>
      <c r="C466" s="42" t="s">
        <v>279</v>
      </c>
      <c r="D466" s="42" t="s">
        <v>123</v>
      </c>
      <c r="E466" s="42" t="s">
        <v>353</v>
      </c>
      <c r="F466" s="42" t="s">
        <v>1</v>
      </c>
      <c r="G466" s="42"/>
      <c r="H466" s="42" t="s">
        <v>1</v>
      </c>
      <c r="I466" s="43" t="s">
        <v>1</v>
      </c>
      <c r="J466" s="44">
        <f>J467</f>
        <v>464773.2</v>
      </c>
      <c r="K466" s="44">
        <f t="shared" ref="K466:L468" si="124">K467</f>
        <v>98436.19</v>
      </c>
      <c r="L466" s="44">
        <f t="shared" si="124"/>
        <v>563209.39</v>
      </c>
      <c r="M466" s="13"/>
      <c r="N466" s="27">
        <f t="shared" si="105"/>
        <v>563209.39</v>
      </c>
    </row>
    <row r="467" spans="1:14" ht="25.5">
      <c r="A467" s="40" t="s">
        <v>129</v>
      </c>
      <c r="B467" s="5" t="s">
        <v>99</v>
      </c>
      <c r="C467" s="5" t="s">
        <v>279</v>
      </c>
      <c r="D467" s="5" t="s">
        <v>123</v>
      </c>
      <c r="E467" s="5" t="s">
        <v>353</v>
      </c>
      <c r="F467" s="5" t="s">
        <v>130</v>
      </c>
      <c r="G467" s="5"/>
      <c r="H467" s="5" t="s">
        <v>1</v>
      </c>
      <c r="I467" s="38" t="s">
        <v>1</v>
      </c>
      <c r="J467" s="39">
        <f>J468</f>
        <v>464773.2</v>
      </c>
      <c r="K467" s="39">
        <f t="shared" si="124"/>
        <v>98436.19</v>
      </c>
      <c r="L467" s="39">
        <f t="shared" si="124"/>
        <v>563209.39</v>
      </c>
      <c r="M467" s="13"/>
      <c r="N467" s="27">
        <f t="shared" si="105"/>
        <v>563209.39</v>
      </c>
    </row>
    <row r="468" spans="1:14" ht="38.25">
      <c r="A468" s="40" t="s">
        <v>131</v>
      </c>
      <c r="B468" s="5" t="s">
        <v>99</v>
      </c>
      <c r="C468" s="5" t="s">
        <v>279</v>
      </c>
      <c r="D468" s="5" t="s">
        <v>123</v>
      </c>
      <c r="E468" s="5" t="s">
        <v>353</v>
      </c>
      <c r="F468" s="5" t="s">
        <v>132</v>
      </c>
      <c r="G468" s="5"/>
      <c r="H468" s="5" t="s">
        <v>1</v>
      </c>
      <c r="I468" s="38" t="s">
        <v>1</v>
      </c>
      <c r="J468" s="39">
        <f>J469</f>
        <v>464773.2</v>
      </c>
      <c r="K468" s="39">
        <f t="shared" si="124"/>
        <v>98436.19</v>
      </c>
      <c r="L468" s="39">
        <f t="shared" si="124"/>
        <v>563209.39</v>
      </c>
      <c r="M468" s="13"/>
      <c r="N468" s="27">
        <f t="shared" si="105"/>
        <v>563209.39</v>
      </c>
    </row>
    <row r="469" spans="1:14" ht="38.25">
      <c r="A469" s="6" t="s">
        <v>133</v>
      </c>
      <c r="B469" s="5" t="s">
        <v>99</v>
      </c>
      <c r="C469" s="5" t="s">
        <v>279</v>
      </c>
      <c r="D469" s="5" t="s">
        <v>123</v>
      </c>
      <c r="E469" s="5" t="s">
        <v>353</v>
      </c>
      <c r="F469" s="5" t="s">
        <v>134</v>
      </c>
      <c r="G469" s="5"/>
      <c r="H469" s="5" t="s">
        <v>1</v>
      </c>
      <c r="I469" s="38" t="s">
        <v>1</v>
      </c>
      <c r="J469" s="39">
        <f>J470+J473+J477</f>
        <v>464773.2</v>
      </c>
      <c r="K469" s="39">
        <f>K470+K473+K477</f>
        <v>98436.19</v>
      </c>
      <c r="L469" s="39">
        <f>L470+L473+L477</f>
        <v>563209.39</v>
      </c>
      <c r="M469" s="13"/>
      <c r="N469" s="27">
        <f t="shared" si="105"/>
        <v>563209.39</v>
      </c>
    </row>
    <row r="470" spans="1:14">
      <c r="A470" s="17" t="s">
        <v>235</v>
      </c>
      <c r="B470" s="16" t="s">
        <v>99</v>
      </c>
      <c r="C470" s="16" t="s">
        <v>279</v>
      </c>
      <c r="D470" s="16" t="s">
        <v>123</v>
      </c>
      <c r="E470" s="61" t="s">
        <v>353</v>
      </c>
      <c r="F470" s="16" t="s">
        <v>134</v>
      </c>
      <c r="G470" s="16"/>
      <c r="H470" s="16" t="s">
        <v>354</v>
      </c>
      <c r="I470" s="19" t="s">
        <v>1</v>
      </c>
      <c r="J470" s="12">
        <f>J471</f>
        <v>0</v>
      </c>
      <c r="K470" s="12">
        <f t="shared" ref="K470:L470" si="125">K471</f>
        <v>30000</v>
      </c>
      <c r="L470" s="12">
        <f t="shared" si="125"/>
        <v>30000</v>
      </c>
      <c r="M470" s="13"/>
      <c r="N470" s="13">
        <f t="shared" si="105"/>
        <v>30000</v>
      </c>
    </row>
    <row r="471" spans="1:14" ht="25.5">
      <c r="A471" s="17" t="s">
        <v>236</v>
      </c>
      <c r="B471" s="16" t="s">
        <v>99</v>
      </c>
      <c r="C471" s="16" t="s">
        <v>279</v>
      </c>
      <c r="D471" s="16" t="s">
        <v>123</v>
      </c>
      <c r="E471" s="61" t="s">
        <v>353</v>
      </c>
      <c r="F471" s="16" t="s">
        <v>134</v>
      </c>
      <c r="G471" s="16"/>
      <c r="H471" s="16" t="s">
        <v>354</v>
      </c>
      <c r="I471" s="19" t="s">
        <v>355</v>
      </c>
      <c r="J471" s="12">
        <v>0</v>
      </c>
      <c r="K471" s="13">
        <v>30000</v>
      </c>
      <c r="L471" s="13">
        <f t="shared" si="112"/>
        <v>30000</v>
      </c>
      <c r="M471" s="13"/>
      <c r="N471" s="13">
        <f t="shared" si="105"/>
        <v>30000</v>
      </c>
    </row>
    <row r="472" spans="1:14" s="60" customFormat="1">
      <c r="A472" s="50" t="s">
        <v>684</v>
      </c>
      <c r="B472" s="51"/>
      <c r="C472" s="51"/>
      <c r="D472" s="51"/>
      <c r="E472" s="62"/>
      <c r="F472" s="51"/>
      <c r="G472" s="51"/>
      <c r="H472" s="51"/>
      <c r="I472" s="52"/>
      <c r="J472" s="53"/>
      <c r="K472" s="108"/>
      <c r="L472" s="108">
        <v>30000</v>
      </c>
      <c r="M472" s="108"/>
      <c r="N472" s="108">
        <v>30000</v>
      </c>
    </row>
    <row r="473" spans="1:14">
      <c r="A473" s="17" t="s">
        <v>233</v>
      </c>
      <c r="B473" s="16" t="s">
        <v>99</v>
      </c>
      <c r="C473" s="16" t="s">
        <v>279</v>
      </c>
      <c r="D473" s="16" t="s">
        <v>123</v>
      </c>
      <c r="E473" s="61" t="s">
        <v>353</v>
      </c>
      <c r="F473" s="16" t="s">
        <v>134</v>
      </c>
      <c r="G473" s="16"/>
      <c r="H473" s="16" t="s">
        <v>165</v>
      </c>
      <c r="I473" s="19" t="s">
        <v>1</v>
      </c>
      <c r="J473" s="12">
        <f>J474</f>
        <v>464773.2</v>
      </c>
      <c r="K473" s="12">
        <f t="shared" ref="K473:L473" si="126">K474</f>
        <v>33345.21</v>
      </c>
      <c r="L473" s="12">
        <f t="shared" si="126"/>
        <v>498118.41000000003</v>
      </c>
      <c r="M473" s="13"/>
      <c r="N473" s="13">
        <f t="shared" si="105"/>
        <v>498118.41000000003</v>
      </c>
    </row>
    <row r="474" spans="1:14" ht="25.5">
      <c r="A474" s="17" t="s">
        <v>297</v>
      </c>
      <c r="B474" s="16" t="s">
        <v>99</v>
      </c>
      <c r="C474" s="16" t="s">
        <v>279</v>
      </c>
      <c r="D474" s="16" t="s">
        <v>123</v>
      </c>
      <c r="E474" s="61" t="s">
        <v>353</v>
      </c>
      <c r="F474" s="16" t="s">
        <v>134</v>
      </c>
      <c r="G474" s="16"/>
      <c r="H474" s="16" t="s">
        <v>165</v>
      </c>
      <c r="I474" s="19" t="s">
        <v>356</v>
      </c>
      <c r="J474" s="12">
        <v>464773.2</v>
      </c>
      <c r="K474" s="13">
        <v>33345.21</v>
      </c>
      <c r="L474" s="13">
        <f t="shared" si="112"/>
        <v>498118.41000000003</v>
      </c>
      <c r="M474" s="13"/>
      <c r="N474" s="13">
        <f t="shared" si="105"/>
        <v>498118.41000000003</v>
      </c>
    </row>
    <row r="475" spans="1:14" ht="25.5">
      <c r="A475" s="50" t="s">
        <v>685</v>
      </c>
      <c r="B475" s="16"/>
      <c r="C475" s="16"/>
      <c r="D475" s="16"/>
      <c r="E475" s="61"/>
      <c r="F475" s="16"/>
      <c r="G475" s="16"/>
      <c r="H475" s="16"/>
      <c r="I475" s="19"/>
      <c r="J475" s="12"/>
      <c r="K475" s="13"/>
      <c r="L475" s="53">
        <v>464773.2</v>
      </c>
      <c r="M475" s="13"/>
      <c r="N475" s="53">
        <v>464773.2</v>
      </c>
    </row>
    <row r="476" spans="1:14" ht="25.5">
      <c r="A476" s="50" t="s">
        <v>686</v>
      </c>
      <c r="B476" s="16"/>
      <c r="C476" s="16"/>
      <c r="D476" s="16"/>
      <c r="E476" s="61"/>
      <c r="F476" s="16"/>
      <c r="G476" s="16"/>
      <c r="H476" s="16"/>
      <c r="I476" s="19"/>
      <c r="J476" s="12"/>
      <c r="K476" s="13"/>
      <c r="L476" s="53">
        <v>33345.21</v>
      </c>
      <c r="M476" s="13"/>
      <c r="N476" s="53">
        <v>33345.21</v>
      </c>
    </row>
    <row r="477" spans="1:14">
      <c r="A477" s="17" t="s">
        <v>188</v>
      </c>
      <c r="B477" s="16" t="s">
        <v>99</v>
      </c>
      <c r="C477" s="16" t="s">
        <v>279</v>
      </c>
      <c r="D477" s="16" t="s">
        <v>123</v>
      </c>
      <c r="E477" s="61" t="s">
        <v>353</v>
      </c>
      <c r="F477" s="16" t="s">
        <v>134</v>
      </c>
      <c r="G477" s="16"/>
      <c r="H477" s="16" t="s">
        <v>135</v>
      </c>
      <c r="I477" s="19" t="s">
        <v>1</v>
      </c>
      <c r="J477" s="12">
        <f>J478</f>
        <v>0</v>
      </c>
      <c r="K477" s="12">
        <f t="shared" ref="K477:L477" si="127">K478</f>
        <v>35090.980000000003</v>
      </c>
      <c r="L477" s="12">
        <f t="shared" si="127"/>
        <v>35090.980000000003</v>
      </c>
      <c r="M477" s="13"/>
      <c r="N477" s="13">
        <f t="shared" si="105"/>
        <v>35090.980000000003</v>
      </c>
    </row>
    <row r="478" spans="1:14">
      <c r="A478" s="17" t="s">
        <v>195</v>
      </c>
      <c r="B478" s="16" t="s">
        <v>99</v>
      </c>
      <c r="C478" s="16" t="s">
        <v>279</v>
      </c>
      <c r="D478" s="16" t="s">
        <v>123</v>
      </c>
      <c r="E478" s="61" t="s">
        <v>353</v>
      </c>
      <c r="F478" s="16" t="s">
        <v>134</v>
      </c>
      <c r="G478" s="16"/>
      <c r="H478" s="16" t="s">
        <v>135</v>
      </c>
      <c r="I478" s="19" t="s">
        <v>196</v>
      </c>
      <c r="J478" s="12">
        <v>0</v>
      </c>
      <c r="K478" s="13">
        <v>35090.980000000003</v>
      </c>
      <c r="L478" s="13">
        <f t="shared" si="112"/>
        <v>35090.980000000003</v>
      </c>
      <c r="M478" s="13"/>
      <c r="N478" s="13">
        <f t="shared" si="105"/>
        <v>35090.980000000003</v>
      </c>
    </row>
    <row r="479" spans="1:14" s="60" customFormat="1">
      <c r="A479" s="50" t="s">
        <v>687</v>
      </c>
      <c r="B479" s="51"/>
      <c r="C479" s="51"/>
      <c r="D479" s="51"/>
      <c r="E479" s="62"/>
      <c r="F479" s="51"/>
      <c r="G479" s="51"/>
      <c r="H479" s="51"/>
      <c r="I479" s="52"/>
      <c r="J479" s="53"/>
      <c r="K479" s="108"/>
      <c r="L479" s="108">
        <v>35090.980000000003</v>
      </c>
      <c r="M479" s="108"/>
      <c r="N479" s="108">
        <v>35090.980000000003</v>
      </c>
    </row>
    <row r="480" spans="1:14">
      <c r="A480" s="41" t="s">
        <v>357</v>
      </c>
      <c r="B480" s="42" t="s">
        <v>99</v>
      </c>
      <c r="C480" s="42" t="s">
        <v>279</v>
      </c>
      <c r="D480" s="42" t="s">
        <v>123</v>
      </c>
      <c r="E480" s="42" t="s">
        <v>358</v>
      </c>
      <c r="F480" s="42" t="s">
        <v>1</v>
      </c>
      <c r="G480" s="42"/>
      <c r="H480" s="42" t="s">
        <v>1</v>
      </c>
      <c r="I480" s="43" t="s">
        <v>1</v>
      </c>
      <c r="J480" s="44">
        <f>J481</f>
        <v>4377898.8</v>
      </c>
      <c r="K480" s="44">
        <f t="shared" ref="K480:L482" si="128">K481</f>
        <v>776368.11</v>
      </c>
      <c r="L480" s="44">
        <f t="shared" si="128"/>
        <v>5154266.91</v>
      </c>
      <c r="M480" s="13"/>
      <c r="N480" s="27">
        <f t="shared" si="105"/>
        <v>5154266.91</v>
      </c>
    </row>
    <row r="481" spans="1:14" ht="25.5">
      <c r="A481" s="40" t="s">
        <v>129</v>
      </c>
      <c r="B481" s="5" t="s">
        <v>99</v>
      </c>
      <c r="C481" s="5" t="s">
        <v>279</v>
      </c>
      <c r="D481" s="5" t="s">
        <v>123</v>
      </c>
      <c r="E481" s="5" t="s">
        <v>358</v>
      </c>
      <c r="F481" s="5" t="s">
        <v>130</v>
      </c>
      <c r="G481" s="5"/>
      <c r="H481" s="5" t="s">
        <v>1</v>
      </c>
      <c r="I481" s="38" t="s">
        <v>1</v>
      </c>
      <c r="J481" s="39">
        <f>J482</f>
        <v>4377898.8</v>
      </c>
      <c r="K481" s="39">
        <f t="shared" si="128"/>
        <v>776368.11</v>
      </c>
      <c r="L481" s="39">
        <f t="shared" si="128"/>
        <v>5154266.91</v>
      </c>
      <c r="M481" s="13"/>
      <c r="N481" s="27">
        <f t="shared" si="105"/>
        <v>5154266.91</v>
      </c>
    </row>
    <row r="482" spans="1:14" ht="38.25">
      <c r="A482" s="40" t="s">
        <v>131</v>
      </c>
      <c r="B482" s="5" t="s">
        <v>99</v>
      </c>
      <c r="C482" s="5" t="s">
        <v>279</v>
      </c>
      <c r="D482" s="5" t="s">
        <v>123</v>
      </c>
      <c r="E482" s="5" t="s">
        <v>358</v>
      </c>
      <c r="F482" s="5" t="s">
        <v>132</v>
      </c>
      <c r="G482" s="5"/>
      <c r="H482" s="5" t="s">
        <v>1</v>
      </c>
      <c r="I482" s="38" t="s">
        <v>1</v>
      </c>
      <c r="J482" s="39">
        <f>J483</f>
        <v>4377898.8</v>
      </c>
      <c r="K482" s="39">
        <f t="shared" si="128"/>
        <v>776368.11</v>
      </c>
      <c r="L482" s="39">
        <f t="shared" si="128"/>
        <v>5154266.91</v>
      </c>
      <c r="M482" s="13"/>
      <c r="N482" s="27">
        <f t="shared" si="105"/>
        <v>5154266.91</v>
      </c>
    </row>
    <row r="483" spans="1:14" ht="38.25">
      <c r="A483" s="6" t="s">
        <v>133</v>
      </c>
      <c r="B483" s="5" t="s">
        <v>99</v>
      </c>
      <c r="C483" s="5" t="s">
        <v>279</v>
      </c>
      <c r="D483" s="5" t="s">
        <v>123</v>
      </c>
      <c r="E483" s="5" t="s">
        <v>358</v>
      </c>
      <c r="F483" s="5" t="s">
        <v>134</v>
      </c>
      <c r="G483" s="5"/>
      <c r="H483" s="5" t="s">
        <v>1</v>
      </c>
      <c r="I483" s="38" t="s">
        <v>1</v>
      </c>
      <c r="J483" s="39">
        <f>J484+J486</f>
        <v>4377898.8</v>
      </c>
      <c r="K483" s="39">
        <f>K484+K486</f>
        <v>776368.11</v>
      </c>
      <c r="L483" s="39">
        <f>L484+L486</f>
        <v>5154266.91</v>
      </c>
      <c r="M483" s="13"/>
      <c r="N483" s="27">
        <f t="shared" si="105"/>
        <v>5154266.91</v>
      </c>
    </row>
    <row r="484" spans="1:14">
      <c r="A484" s="17" t="s">
        <v>233</v>
      </c>
      <c r="B484" s="16" t="s">
        <v>99</v>
      </c>
      <c r="C484" s="16" t="s">
        <v>279</v>
      </c>
      <c r="D484" s="16" t="s">
        <v>123</v>
      </c>
      <c r="E484" s="61" t="s">
        <v>358</v>
      </c>
      <c r="F484" s="16" t="s">
        <v>134</v>
      </c>
      <c r="G484" s="16"/>
      <c r="H484" s="16" t="s">
        <v>165</v>
      </c>
      <c r="I484" s="19" t="s">
        <v>1</v>
      </c>
      <c r="J484" s="12">
        <f>J485</f>
        <v>4377898.8</v>
      </c>
      <c r="K484" s="12">
        <f t="shared" ref="K484:L484" si="129">K485</f>
        <v>776368.11</v>
      </c>
      <c r="L484" s="12">
        <f t="shared" si="129"/>
        <v>5154266.91</v>
      </c>
      <c r="M484" s="13"/>
      <c r="N484" s="13">
        <f t="shared" si="105"/>
        <v>5154266.91</v>
      </c>
    </row>
    <row r="485" spans="1:14" ht="25.5">
      <c r="A485" s="17" t="s">
        <v>297</v>
      </c>
      <c r="B485" s="16" t="s">
        <v>99</v>
      </c>
      <c r="C485" s="16" t="s">
        <v>279</v>
      </c>
      <c r="D485" s="16" t="s">
        <v>123</v>
      </c>
      <c r="E485" s="61" t="s">
        <v>358</v>
      </c>
      <c r="F485" s="16" t="s">
        <v>134</v>
      </c>
      <c r="G485" s="16"/>
      <c r="H485" s="16" t="s">
        <v>165</v>
      </c>
      <c r="I485" s="19" t="s">
        <v>356</v>
      </c>
      <c r="J485" s="12">
        <v>4377898.8</v>
      </c>
      <c r="K485" s="13">
        <v>776368.11</v>
      </c>
      <c r="L485" s="13">
        <f t="shared" si="112"/>
        <v>5154266.91</v>
      </c>
      <c r="M485" s="13"/>
      <c r="N485" s="13">
        <f t="shared" si="105"/>
        <v>5154266.91</v>
      </c>
    </row>
    <row r="486" spans="1:14" hidden="1">
      <c r="A486" s="17" t="s">
        <v>128</v>
      </c>
      <c r="B486" s="16" t="s">
        <v>99</v>
      </c>
      <c r="C486" s="16" t="s">
        <v>279</v>
      </c>
      <c r="D486" s="16" t="s">
        <v>123</v>
      </c>
      <c r="E486" s="61" t="s">
        <v>358</v>
      </c>
      <c r="F486" s="16" t="s">
        <v>134</v>
      </c>
      <c r="G486" s="16"/>
      <c r="H486" s="16">
        <v>226</v>
      </c>
      <c r="I486" s="19"/>
      <c r="J486" s="12">
        <f>J487</f>
        <v>0</v>
      </c>
      <c r="K486" s="13"/>
      <c r="L486" s="13">
        <f t="shared" si="112"/>
        <v>0</v>
      </c>
      <c r="M486" s="13"/>
      <c r="N486" s="13">
        <f t="shared" ref="N486:N568" si="130">L486+M486</f>
        <v>0</v>
      </c>
    </row>
    <row r="487" spans="1:14" hidden="1">
      <c r="A487" s="17" t="s">
        <v>313</v>
      </c>
      <c r="B487" s="16" t="s">
        <v>99</v>
      </c>
      <c r="C487" s="16" t="s">
        <v>279</v>
      </c>
      <c r="D487" s="16" t="s">
        <v>123</v>
      </c>
      <c r="E487" s="61" t="s">
        <v>358</v>
      </c>
      <c r="F487" s="16" t="s">
        <v>134</v>
      </c>
      <c r="G487" s="16"/>
      <c r="H487" s="16">
        <v>226</v>
      </c>
      <c r="I487" s="19">
        <v>1140</v>
      </c>
      <c r="J487" s="12"/>
      <c r="K487" s="13"/>
      <c r="L487" s="13">
        <f t="shared" si="112"/>
        <v>0</v>
      </c>
      <c r="M487" s="13"/>
      <c r="N487" s="13">
        <f t="shared" si="130"/>
        <v>0</v>
      </c>
    </row>
    <row r="488" spans="1:14" s="93" customFormat="1" ht="40.5" hidden="1">
      <c r="A488" s="70" t="s">
        <v>359</v>
      </c>
      <c r="B488" s="69" t="s">
        <v>99</v>
      </c>
      <c r="C488" s="69" t="s">
        <v>279</v>
      </c>
      <c r="D488" s="69" t="s">
        <v>123</v>
      </c>
      <c r="E488" s="42" t="s">
        <v>360</v>
      </c>
      <c r="F488" s="69"/>
      <c r="G488" s="69"/>
      <c r="H488" s="69"/>
      <c r="I488" s="76"/>
      <c r="J488" s="77">
        <f>J489</f>
        <v>0</v>
      </c>
      <c r="K488" s="108"/>
      <c r="L488" s="13">
        <f t="shared" si="112"/>
        <v>0</v>
      </c>
      <c r="M488" s="108"/>
      <c r="N488" s="13">
        <f t="shared" si="130"/>
        <v>0</v>
      </c>
    </row>
    <row r="489" spans="1:14" ht="25.5" hidden="1">
      <c r="A489" s="40" t="s">
        <v>129</v>
      </c>
      <c r="B489" s="46" t="s">
        <v>99</v>
      </c>
      <c r="C489" s="46" t="s">
        <v>279</v>
      </c>
      <c r="D489" s="46" t="s">
        <v>123</v>
      </c>
      <c r="E489" s="5" t="s">
        <v>360</v>
      </c>
      <c r="F489" s="46">
        <v>200</v>
      </c>
      <c r="G489" s="46"/>
      <c r="H489" s="46"/>
      <c r="I489" s="48"/>
      <c r="J489" s="26">
        <f>J490</f>
        <v>0</v>
      </c>
      <c r="K489" s="13"/>
      <c r="L489" s="13">
        <f t="shared" si="112"/>
        <v>0</v>
      </c>
      <c r="M489" s="13"/>
      <c r="N489" s="13">
        <f t="shared" si="130"/>
        <v>0</v>
      </c>
    </row>
    <row r="490" spans="1:14" ht="38.25" hidden="1">
      <c r="A490" s="40" t="s">
        <v>131</v>
      </c>
      <c r="B490" s="46" t="s">
        <v>99</v>
      </c>
      <c r="C490" s="46" t="s">
        <v>279</v>
      </c>
      <c r="D490" s="46" t="s">
        <v>123</v>
      </c>
      <c r="E490" s="5" t="s">
        <v>360</v>
      </c>
      <c r="F490" s="46">
        <v>240</v>
      </c>
      <c r="G490" s="46"/>
      <c r="H490" s="46"/>
      <c r="I490" s="48"/>
      <c r="J490" s="26">
        <f>J491</f>
        <v>0</v>
      </c>
      <c r="K490" s="13"/>
      <c r="L490" s="13">
        <f t="shared" si="112"/>
        <v>0</v>
      </c>
      <c r="M490" s="13"/>
      <c r="N490" s="13">
        <f t="shared" si="130"/>
        <v>0</v>
      </c>
    </row>
    <row r="491" spans="1:14" ht="38.25" hidden="1">
      <c r="A491" s="6" t="s">
        <v>133</v>
      </c>
      <c r="B491" s="46" t="s">
        <v>99</v>
      </c>
      <c r="C491" s="46" t="s">
        <v>279</v>
      </c>
      <c r="D491" s="46" t="s">
        <v>123</v>
      </c>
      <c r="E491" s="5" t="s">
        <v>360</v>
      </c>
      <c r="F491" s="46">
        <v>244</v>
      </c>
      <c r="G491" s="46"/>
      <c r="H491" s="46"/>
      <c r="I491" s="48"/>
      <c r="J491" s="26">
        <f>J492</f>
        <v>0</v>
      </c>
      <c r="K491" s="13"/>
      <c r="L491" s="13">
        <f t="shared" si="112"/>
        <v>0</v>
      </c>
      <c r="M491" s="13"/>
      <c r="N491" s="13">
        <f t="shared" si="130"/>
        <v>0</v>
      </c>
    </row>
    <row r="492" spans="1:14" hidden="1">
      <c r="A492" s="17" t="s">
        <v>233</v>
      </c>
      <c r="B492" s="16" t="s">
        <v>99</v>
      </c>
      <c r="C492" s="16" t="s">
        <v>279</v>
      </c>
      <c r="D492" s="16" t="s">
        <v>123</v>
      </c>
      <c r="E492" s="61" t="s">
        <v>360</v>
      </c>
      <c r="F492" s="16">
        <v>244</v>
      </c>
      <c r="G492" s="16"/>
      <c r="H492" s="16">
        <v>225</v>
      </c>
      <c r="I492" s="19"/>
      <c r="J492" s="12">
        <f>J493</f>
        <v>0</v>
      </c>
      <c r="K492" s="13"/>
      <c r="L492" s="13">
        <f t="shared" si="112"/>
        <v>0</v>
      </c>
      <c r="M492" s="13"/>
      <c r="N492" s="13">
        <f t="shared" si="130"/>
        <v>0</v>
      </c>
    </row>
    <row r="493" spans="1:14" ht="25.5" hidden="1">
      <c r="A493" s="17" t="s">
        <v>297</v>
      </c>
      <c r="B493" s="16" t="s">
        <v>99</v>
      </c>
      <c r="C493" s="16" t="s">
        <v>279</v>
      </c>
      <c r="D493" s="16" t="s">
        <v>123</v>
      </c>
      <c r="E493" s="61" t="s">
        <v>360</v>
      </c>
      <c r="F493" s="16">
        <v>244</v>
      </c>
      <c r="G493" s="16"/>
      <c r="H493" s="16">
        <v>225</v>
      </c>
      <c r="I493" s="19">
        <v>1111</v>
      </c>
      <c r="J493" s="12">
        <f>SUM(J494:J495)</f>
        <v>0</v>
      </c>
      <c r="K493" s="13"/>
      <c r="L493" s="13">
        <f t="shared" si="112"/>
        <v>0</v>
      </c>
      <c r="M493" s="13"/>
      <c r="N493" s="13">
        <f t="shared" si="130"/>
        <v>0</v>
      </c>
    </row>
    <row r="494" spans="1:14" hidden="1">
      <c r="A494" s="50" t="s">
        <v>361</v>
      </c>
      <c r="B494" s="51"/>
      <c r="C494" s="51"/>
      <c r="D494" s="51"/>
      <c r="E494" s="51"/>
      <c r="F494" s="51"/>
      <c r="G494" s="51"/>
      <c r="H494" s="51"/>
      <c r="I494" s="52"/>
      <c r="J494" s="53"/>
      <c r="K494" s="13"/>
      <c r="L494" s="13">
        <f t="shared" si="112"/>
        <v>0</v>
      </c>
      <c r="M494" s="13"/>
      <c r="N494" s="13">
        <f t="shared" si="130"/>
        <v>0</v>
      </c>
    </row>
    <row r="495" spans="1:14" hidden="1">
      <c r="A495" s="50" t="s">
        <v>362</v>
      </c>
      <c r="B495" s="51"/>
      <c r="C495" s="51"/>
      <c r="D495" s="51"/>
      <c r="E495" s="51"/>
      <c r="F495" s="51"/>
      <c r="G495" s="51"/>
      <c r="H495" s="51"/>
      <c r="I495" s="52"/>
      <c r="J495" s="53"/>
      <c r="K495" s="13"/>
      <c r="L495" s="13">
        <f t="shared" si="112"/>
        <v>0</v>
      </c>
      <c r="M495" s="13"/>
      <c r="N495" s="13">
        <f t="shared" si="130"/>
        <v>0</v>
      </c>
    </row>
    <row r="496" spans="1:14" ht="25.5">
      <c r="A496" s="50" t="s">
        <v>690</v>
      </c>
      <c r="B496" s="51"/>
      <c r="C496" s="51"/>
      <c r="D496" s="51"/>
      <c r="E496" s="51"/>
      <c r="F496" s="51"/>
      <c r="G496" s="51"/>
      <c r="H496" s="51"/>
      <c r="I496" s="52"/>
      <c r="J496" s="53"/>
      <c r="K496" s="13"/>
      <c r="L496" s="53">
        <v>82638</v>
      </c>
      <c r="M496" s="13"/>
      <c r="N496" s="53">
        <v>82638</v>
      </c>
    </row>
    <row r="497" spans="1:14" ht="38.25">
      <c r="A497" s="50" t="s">
        <v>691</v>
      </c>
      <c r="B497" s="51"/>
      <c r="C497" s="51"/>
      <c r="D497" s="51"/>
      <c r="E497" s="51"/>
      <c r="F497" s="51"/>
      <c r="G497" s="51"/>
      <c r="H497" s="51"/>
      <c r="I497" s="52"/>
      <c r="J497" s="53"/>
      <c r="K497" s="13"/>
      <c r="L497" s="53">
        <v>81890.399999999994</v>
      </c>
      <c r="M497" s="13"/>
      <c r="N497" s="53">
        <v>81890.399999999994</v>
      </c>
    </row>
    <row r="498" spans="1:14" ht="25.5">
      <c r="A498" s="50" t="s">
        <v>688</v>
      </c>
      <c r="B498" s="51"/>
      <c r="C498" s="51"/>
      <c r="D498" s="51"/>
      <c r="E498" s="51"/>
      <c r="F498" s="51"/>
      <c r="G498" s="51"/>
      <c r="H498" s="51"/>
      <c r="I498" s="52"/>
      <c r="J498" s="53"/>
      <c r="K498" s="13"/>
      <c r="L498" s="53">
        <v>56362.8</v>
      </c>
      <c r="M498" s="13"/>
      <c r="N498" s="53">
        <v>56362.8</v>
      </c>
    </row>
    <row r="499" spans="1:14">
      <c r="A499" s="50" t="s">
        <v>689</v>
      </c>
      <c r="B499" s="51"/>
      <c r="C499" s="51"/>
      <c r="D499" s="51"/>
      <c r="E499" s="51"/>
      <c r="F499" s="51"/>
      <c r="G499" s="51"/>
      <c r="H499" s="51"/>
      <c r="I499" s="52"/>
      <c r="J499" s="53"/>
      <c r="K499" s="13"/>
      <c r="L499" s="53">
        <v>88310.399999999994</v>
      </c>
      <c r="M499" s="13"/>
      <c r="N499" s="53">
        <v>88310.399999999994</v>
      </c>
    </row>
    <row r="500" spans="1:14" ht="32.1" customHeight="1">
      <c r="A500" s="50" t="s">
        <v>692</v>
      </c>
      <c r="B500" s="51"/>
      <c r="C500" s="51"/>
      <c r="D500" s="51"/>
      <c r="E500" s="51"/>
      <c r="F500" s="51"/>
      <c r="G500" s="51"/>
      <c r="H500" s="51"/>
      <c r="I500" s="52"/>
      <c r="J500" s="53"/>
      <c r="K500" s="13"/>
      <c r="L500" s="53">
        <v>1548164.4</v>
      </c>
      <c r="M500" s="13"/>
      <c r="N500" s="53">
        <v>1548164.4</v>
      </c>
    </row>
    <row r="501" spans="1:14" ht="25.5">
      <c r="A501" s="50" t="s">
        <v>693</v>
      </c>
      <c r="B501" s="51"/>
      <c r="C501" s="51"/>
      <c r="D501" s="51"/>
      <c r="E501" s="51"/>
      <c r="F501" s="51"/>
      <c r="G501" s="51"/>
      <c r="H501" s="51"/>
      <c r="I501" s="52"/>
      <c r="J501" s="53"/>
      <c r="K501" s="13"/>
      <c r="L501" s="53">
        <v>2520532.7999999998</v>
      </c>
      <c r="M501" s="13"/>
      <c r="N501" s="53">
        <v>2520532.7999999998</v>
      </c>
    </row>
    <row r="502" spans="1:14" ht="25.5">
      <c r="A502" s="50" t="s">
        <v>694</v>
      </c>
      <c r="B502" s="51"/>
      <c r="C502" s="51"/>
      <c r="D502" s="51"/>
      <c r="E502" s="51"/>
      <c r="F502" s="51"/>
      <c r="G502" s="51"/>
      <c r="H502" s="51"/>
      <c r="I502" s="52"/>
      <c r="J502" s="53"/>
      <c r="K502" s="13"/>
      <c r="L502" s="53">
        <v>369974.1</v>
      </c>
      <c r="M502" s="13"/>
      <c r="N502" s="53">
        <v>369974.1</v>
      </c>
    </row>
    <row r="503" spans="1:14" ht="25.5">
      <c r="A503" s="50" t="s">
        <v>695</v>
      </c>
      <c r="B503" s="51"/>
      <c r="C503" s="51"/>
      <c r="D503" s="51"/>
      <c r="E503" s="51"/>
      <c r="F503" s="51"/>
      <c r="G503" s="51"/>
      <c r="H503" s="51"/>
      <c r="I503" s="52"/>
      <c r="J503" s="53"/>
      <c r="K503" s="13"/>
      <c r="L503" s="53">
        <v>406394.01</v>
      </c>
      <c r="M503" s="13"/>
      <c r="N503" s="53">
        <v>406394.01</v>
      </c>
    </row>
    <row r="504" spans="1:14">
      <c r="A504" s="41" t="s">
        <v>363</v>
      </c>
      <c r="B504" s="42" t="s">
        <v>99</v>
      </c>
      <c r="C504" s="42" t="s">
        <v>279</v>
      </c>
      <c r="D504" s="42" t="s">
        <v>123</v>
      </c>
      <c r="E504" s="42" t="s">
        <v>364</v>
      </c>
      <c r="F504" s="42" t="s">
        <v>1</v>
      </c>
      <c r="G504" s="42"/>
      <c r="H504" s="42" t="s">
        <v>1</v>
      </c>
      <c r="I504" s="43" t="s">
        <v>1</v>
      </c>
      <c r="J504" s="44">
        <f>J505</f>
        <v>752513.25</v>
      </c>
      <c r="K504" s="44">
        <f t="shared" ref="K504:N506" si="131">K505</f>
        <v>499553.33</v>
      </c>
      <c r="L504" s="44">
        <f t="shared" si="131"/>
        <v>1252086.58</v>
      </c>
      <c r="M504" s="44">
        <f t="shared" si="131"/>
        <v>51178.43</v>
      </c>
      <c r="N504" s="44">
        <f t="shared" si="131"/>
        <v>1303265.01</v>
      </c>
    </row>
    <row r="505" spans="1:14" ht="25.5">
      <c r="A505" s="40" t="s">
        <v>129</v>
      </c>
      <c r="B505" s="5" t="s">
        <v>99</v>
      </c>
      <c r="C505" s="5" t="s">
        <v>279</v>
      </c>
      <c r="D505" s="5" t="s">
        <v>123</v>
      </c>
      <c r="E505" s="5" t="s">
        <v>364</v>
      </c>
      <c r="F505" s="5" t="s">
        <v>130</v>
      </c>
      <c r="G505" s="5"/>
      <c r="H505" s="5" t="s">
        <v>1</v>
      </c>
      <c r="I505" s="38" t="s">
        <v>1</v>
      </c>
      <c r="J505" s="39">
        <f>J506</f>
        <v>752513.25</v>
      </c>
      <c r="K505" s="39">
        <f t="shared" si="131"/>
        <v>499553.33</v>
      </c>
      <c r="L505" s="39">
        <f t="shared" si="131"/>
        <v>1252086.58</v>
      </c>
      <c r="M505" s="39">
        <f t="shared" si="131"/>
        <v>51178.43</v>
      </c>
      <c r="N505" s="39">
        <f t="shared" si="131"/>
        <v>1303265.01</v>
      </c>
    </row>
    <row r="506" spans="1:14" ht="38.25">
      <c r="A506" s="40" t="s">
        <v>131</v>
      </c>
      <c r="B506" s="5" t="s">
        <v>99</v>
      </c>
      <c r="C506" s="5" t="s">
        <v>279</v>
      </c>
      <c r="D506" s="5" t="s">
        <v>123</v>
      </c>
      <c r="E506" s="5" t="s">
        <v>364</v>
      </c>
      <c r="F506" s="5" t="s">
        <v>132</v>
      </c>
      <c r="G506" s="5"/>
      <c r="H506" s="5" t="s">
        <v>1</v>
      </c>
      <c r="I506" s="38" t="s">
        <v>1</v>
      </c>
      <c r="J506" s="39">
        <f>J507</f>
        <v>752513.25</v>
      </c>
      <c r="K506" s="39">
        <f t="shared" si="131"/>
        <v>499553.33</v>
      </c>
      <c r="L506" s="39">
        <f t="shared" si="131"/>
        <v>1252086.58</v>
      </c>
      <c r="M506" s="39">
        <f t="shared" si="131"/>
        <v>51178.43</v>
      </c>
      <c r="N506" s="39">
        <f t="shared" si="131"/>
        <v>1303265.01</v>
      </c>
    </row>
    <row r="507" spans="1:14" ht="38.25">
      <c r="A507" s="6" t="s">
        <v>133</v>
      </c>
      <c r="B507" s="5" t="s">
        <v>99</v>
      </c>
      <c r="C507" s="5" t="s">
        <v>279</v>
      </c>
      <c r="D507" s="5" t="s">
        <v>123</v>
      </c>
      <c r="E507" s="5" t="s">
        <v>364</v>
      </c>
      <c r="F507" s="5" t="s">
        <v>134</v>
      </c>
      <c r="G507" s="5"/>
      <c r="H507" s="5" t="s">
        <v>1</v>
      </c>
      <c r="I507" s="38" t="s">
        <v>1</v>
      </c>
      <c r="J507" s="39">
        <f>J508+J520+J517</f>
        <v>752513.25</v>
      </c>
      <c r="K507" s="39">
        <f>K508+K520+K517</f>
        <v>499553.33</v>
      </c>
      <c r="L507" s="39">
        <f>L508+L520+L517</f>
        <v>1252086.58</v>
      </c>
      <c r="M507" s="39">
        <f t="shared" ref="M507:N507" si="132">M508+M520+M517</f>
        <v>51178.43</v>
      </c>
      <c r="N507" s="39">
        <f t="shared" si="132"/>
        <v>1303265.01</v>
      </c>
    </row>
    <row r="508" spans="1:14">
      <c r="A508" s="17" t="s">
        <v>188</v>
      </c>
      <c r="B508" s="16" t="s">
        <v>99</v>
      </c>
      <c r="C508" s="16" t="s">
        <v>279</v>
      </c>
      <c r="D508" s="16" t="s">
        <v>123</v>
      </c>
      <c r="E508" s="16" t="s">
        <v>364</v>
      </c>
      <c r="F508" s="16" t="s">
        <v>134</v>
      </c>
      <c r="G508" s="16"/>
      <c r="H508" s="16" t="s">
        <v>135</v>
      </c>
      <c r="I508" s="19" t="s">
        <v>1</v>
      </c>
      <c r="J508" s="12">
        <f>J509</f>
        <v>258081.63</v>
      </c>
      <c r="K508" s="12">
        <f t="shared" ref="K508:N508" si="133">K509</f>
        <v>56140</v>
      </c>
      <c r="L508" s="12">
        <f t="shared" si="133"/>
        <v>314241.63</v>
      </c>
      <c r="M508" s="12">
        <f t="shared" si="133"/>
        <v>51178.43</v>
      </c>
      <c r="N508" s="12">
        <f t="shared" si="133"/>
        <v>365420.06</v>
      </c>
    </row>
    <row r="509" spans="1:14">
      <c r="A509" s="17" t="s">
        <v>282</v>
      </c>
      <c r="B509" s="16" t="s">
        <v>99</v>
      </c>
      <c r="C509" s="16" t="s">
        <v>279</v>
      </c>
      <c r="D509" s="16" t="s">
        <v>123</v>
      </c>
      <c r="E509" s="16" t="s">
        <v>364</v>
      </c>
      <c r="F509" s="16" t="s">
        <v>134</v>
      </c>
      <c r="G509" s="16"/>
      <c r="H509" s="16" t="s">
        <v>135</v>
      </c>
      <c r="I509" s="19" t="s">
        <v>196</v>
      </c>
      <c r="J509" s="12">
        <v>258081.63</v>
      </c>
      <c r="K509" s="13">
        <v>56140</v>
      </c>
      <c r="L509" s="13">
        <f>SUM(L510:L516)</f>
        <v>314241.63</v>
      </c>
      <c r="M509" s="13">
        <f t="shared" ref="M509:N509" si="134">SUM(M510:M516)</f>
        <v>51178.43</v>
      </c>
      <c r="N509" s="13">
        <f t="shared" si="134"/>
        <v>365420.06</v>
      </c>
    </row>
    <row r="510" spans="1:14" ht="25.5">
      <c r="A510" s="50" t="s">
        <v>696</v>
      </c>
      <c r="B510" s="16"/>
      <c r="C510" s="16"/>
      <c r="D510" s="16"/>
      <c r="E510" s="16"/>
      <c r="F510" s="16"/>
      <c r="G510" s="16"/>
      <c r="H510" s="16"/>
      <c r="I510" s="19"/>
      <c r="J510" s="12"/>
      <c r="K510" s="13"/>
      <c r="L510" s="53">
        <v>99347.63</v>
      </c>
      <c r="M510" s="13"/>
      <c r="N510" s="53">
        <f>L510+M510</f>
        <v>99347.63</v>
      </c>
    </row>
    <row r="511" spans="1:14">
      <c r="A511" s="50" t="s">
        <v>644</v>
      </c>
      <c r="B511" s="16"/>
      <c r="C511" s="16"/>
      <c r="D511" s="16"/>
      <c r="E511" s="16"/>
      <c r="F511" s="16"/>
      <c r="G511" s="16"/>
      <c r="H511" s="16"/>
      <c r="I511" s="19"/>
      <c r="J511" s="12"/>
      <c r="K511" s="13"/>
      <c r="L511" s="53">
        <v>32197.57</v>
      </c>
      <c r="M511" s="13">
        <v>-32197.57</v>
      </c>
      <c r="N511" s="53">
        <f t="shared" ref="N511:N516" si="135">L511+M511</f>
        <v>0</v>
      </c>
    </row>
    <row r="512" spans="1:14">
      <c r="A512" s="50" t="s">
        <v>697</v>
      </c>
      <c r="B512" s="16"/>
      <c r="C512" s="16"/>
      <c r="D512" s="16"/>
      <c r="E512" s="16"/>
      <c r="F512" s="16"/>
      <c r="G512" s="16"/>
      <c r="H512" s="16"/>
      <c r="I512" s="19"/>
      <c r="J512" s="12"/>
      <c r="K512" s="13"/>
      <c r="L512" s="53">
        <v>105412.8</v>
      </c>
      <c r="M512" s="13"/>
      <c r="N512" s="53">
        <f t="shared" si="135"/>
        <v>105412.8</v>
      </c>
    </row>
    <row r="513" spans="1:14">
      <c r="A513" s="50" t="s">
        <v>700</v>
      </c>
      <c r="B513" s="16"/>
      <c r="C513" s="16"/>
      <c r="D513" s="16"/>
      <c r="E513" s="16"/>
      <c r="F513" s="16"/>
      <c r="G513" s="16"/>
      <c r="H513" s="16"/>
      <c r="I513" s="19"/>
      <c r="J513" s="12"/>
      <c r="K513" s="13"/>
      <c r="L513" s="53">
        <v>21123.63</v>
      </c>
      <c r="M513" s="13"/>
      <c r="N513" s="53">
        <f t="shared" si="135"/>
        <v>21123.63</v>
      </c>
    </row>
    <row r="514" spans="1:14" ht="30" customHeight="1">
      <c r="A514" s="50" t="s">
        <v>698</v>
      </c>
      <c r="B514" s="16"/>
      <c r="C514" s="16"/>
      <c r="D514" s="16"/>
      <c r="E514" s="16"/>
      <c r="F514" s="16"/>
      <c r="G514" s="16"/>
      <c r="H514" s="16"/>
      <c r="I514" s="19"/>
      <c r="J514" s="12"/>
      <c r="K514" s="13"/>
      <c r="L514" s="53">
        <v>46160</v>
      </c>
      <c r="M514" s="13"/>
      <c r="N514" s="53">
        <f t="shared" si="135"/>
        <v>46160</v>
      </c>
    </row>
    <row r="515" spans="1:14" ht="30" customHeight="1">
      <c r="A515" s="50" t="s">
        <v>816</v>
      </c>
      <c r="B515" s="16"/>
      <c r="C515" s="16"/>
      <c r="D515" s="16"/>
      <c r="E515" s="16"/>
      <c r="F515" s="16"/>
      <c r="G515" s="16"/>
      <c r="H515" s="16"/>
      <c r="I515" s="19"/>
      <c r="J515" s="12"/>
      <c r="K515" s="13"/>
      <c r="L515" s="53"/>
      <c r="M515" s="13">
        <v>83376</v>
      </c>
      <c r="N515" s="53">
        <f t="shared" si="135"/>
        <v>83376</v>
      </c>
    </row>
    <row r="516" spans="1:14">
      <c r="A516" s="50" t="s">
        <v>699</v>
      </c>
      <c r="B516" s="16"/>
      <c r="C516" s="16"/>
      <c r="D516" s="16"/>
      <c r="E516" s="16"/>
      <c r="F516" s="16"/>
      <c r="G516" s="16"/>
      <c r="H516" s="16"/>
      <c r="I516" s="19"/>
      <c r="J516" s="12"/>
      <c r="K516" s="13"/>
      <c r="L516" s="53">
        <v>10000</v>
      </c>
      <c r="M516" s="13"/>
      <c r="N516" s="53">
        <f t="shared" si="135"/>
        <v>10000</v>
      </c>
    </row>
    <row r="517" spans="1:14">
      <c r="A517" s="17" t="s">
        <v>350</v>
      </c>
      <c r="B517" s="16" t="s">
        <v>99</v>
      </c>
      <c r="C517" s="16" t="s">
        <v>279</v>
      </c>
      <c r="D517" s="16" t="s">
        <v>123</v>
      </c>
      <c r="E517" s="16" t="s">
        <v>364</v>
      </c>
      <c r="F517" s="16" t="s">
        <v>134</v>
      </c>
      <c r="G517" s="16"/>
      <c r="H517" s="16">
        <v>310</v>
      </c>
      <c r="I517" s="19"/>
      <c r="J517" s="12">
        <f>J518</f>
        <v>0</v>
      </c>
      <c r="K517" s="12">
        <f t="shared" ref="K517:L517" si="136">K518</f>
        <v>344333.33</v>
      </c>
      <c r="L517" s="12">
        <f t="shared" si="136"/>
        <v>344333.33</v>
      </c>
      <c r="M517" s="13"/>
      <c r="N517" s="13">
        <f t="shared" si="130"/>
        <v>344333.33</v>
      </c>
    </row>
    <row r="518" spans="1:14">
      <c r="A518" s="17" t="s">
        <v>290</v>
      </c>
      <c r="B518" s="16" t="s">
        <v>99</v>
      </c>
      <c r="C518" s="16" t="s">
        <v>279</v>
      </c>
      <c r="D518" s="16" t="s">
        <v>123</v>
      </c>
      <c r="E518" s="16" t="s">
        <v>364</v>
      </c>
      <c r="F518" s="16" t="s">
        <v>134</v>
      </c>
      <c r="G518" s="16"/>
      <c r="H518" s="16">
        <v>310</v>
      </c>
      <c r="I518" s="19">
        <v>1116</v>
      </c>
      <c r="J518" s="12"/>
      <c r="K518" s="13">
        <v>344333.33</v>
      </c>
      <c r="L518" s="13">
        <f>J518+K518</f>
        <v>344333.33</v>
      </c>
      <c r="M518" s="13"/>
      <c r="N518" s="13">
        <f t="shared" si="130"/>
        <v>344333.33</v>
      </c>
    </row>
    <row r="519" spans="1:14" s="60" customFormat="1">
      <c r="A519" s="50" t="s">
        <v>701</v>
      </c>
      <c r="B519" s="51"/>
      <c r="C519" s="51"/>
      <c r="D519" s="51"/>
      <c r="E519" s="51"/>
      <c r="F519" s="51"/>
      <c r="G519" s="51"/>
      <c r="H519" s="51"/>
      <c r="I519" s="52"/>
      <c r="J519" s="53"/>
      <c r="K519" s="108"/>
      <c r="L519" s="108">
        <v>344333.33</v>
      </c>
      <c r="M519" s="108"/>
      <c r="N519" s="108">
        <v>344333.33</v>
      </c>
    </row>
    <row r="520" spans="1:14">
      <c r="A520" s="17" t="s">
        <v>325</v>
      </c>
      <c r="B520" s="16" t="s">
        <v>99</v>
      </c>
      <c r="C520" s="16" t="s">
        <v>279</v>
      </c>
      <c r="D520" s="16" t="s">
        <v>123</v>
      </c>
      <c r="E520" s="16" t="s">
        <v>364</v>
      </c>
      <c r="F520" s="16" t="s">
        <v>134</v>
      </c>
      <c r="G520" s="16"/>
      <c r="H520" s="16" t="s">
        <v>199</v>
      </c>
      <c r="I520" s="19" t="s">
        <v>1</v>
      </c>
      <c r="J520" s="12">
        <f>J521+J522</f>
        <v>494431.62</v>
      </c>
      <c r="K520" s="12">
        <f>K521+K522</f>
        <v>99080</v>
      </c>
      <c r="L520" s="12">
        <f>L521+L522</f>
        <v>593511.62</v>
      </c>
      <c r="M520" s="13"/>
      <c r="N520" s="13">
        <f t="shared" si="130"/>
        <v>593511.62</v>
      </c>
    </row>
    <row r="521" spans="1:14" ht="25.5">
      <c r="A521" s="17" t="s">
        <v>365</v>
      </c>
      <c r="B521" s="16" t="s">
        <v>99</v>
      </c>
      <c r="C521" s="16" t="s">
        <v>279</v>
      </c>
      <c r="D521" s="16" t="s">
        <v>123</v>
      </c>
      <c r="E521" s="16" t="s">
        <v>364</v>
      </c>
      <c r="F521" s="16" t="s">
        <v>134</v>
      </c>
      <c r="G521" s="16"/>
      <c r="H521" s="16">
        <v>344</v>
      </c>
      <c r="I521" s="19">
        <v>1112</v>
      </c>
      <c r="J521" s="12">
        <v>253500.5</v>
      </c>
      <c r="K521" s="13"/>
      <c r="L521" s="13">
        <f t="shared" si="112"/>
        <v>253500.5</v>
      </c>
      <c r="M521" s="13"/>
      <c r="N521" s="13">
        <f t="shared" si="130"/>
        <v>253500.5</v>
      </c>
    </row>
    <row r="522" spans="1:14" ht="25.5">
      <c r="A522" s="17" t="s">
        <v>173</v>
      </c>
      <c r="B522" s="16" t="s">
        <v>99</v>
      </c>
      <c r="C522" s="16" t="s">
        <v>279</v>
      </c>
      <c r="D522" s="16" t="s">
        <v>123</v>
      </c>
      <c r="E522" s="16" t="s">
        <v>364</v>
      </c>
      <c r="F522" s="16" t="s">
        <v>134</v>
      </c>
      <c r="G522" s="16"/>
      <c r="H522" s="16">
        <v>346</v>
      </c>
      <c r="I522" s="19" t="s">
        <v>174</v>
      </c>
      <c r="J522" s="12">
        <v>240931.12</v>
      </c>
      <c r="K522" s="13">
        <v>99080</v>
      </c>
      <c r="L522" s="13">
        <f t="shared" si="112"/>
        <v>340011.12</v>
      </c>
      <c r="M522" s="13"/>
      <c r="N522" s="13">
        <f t="shared" si="130"/>
        <v>340011.12</v>
      </c>
    </row>
    <row r="523" spans="1:14">
      <c r="A523" s="36" t="s">
        <v>366</v>
      </c>
      <c r="B523" s="37" t="s">
        <v>99</v>
      </c>
      <c r="C523" s="5" t="s">
        <v>367</v>
      </c>
      <c r="D523" s="5" t="s">
        <v>1</v>
      </c>
      <c r="E523" s="5" t="s">
        <v>1</v>
      </c>
      <c r="F523" s="5" t="s">
        <v>1</v>
      </c>
      <c r="G523" s="5"/>
      <c r="H523" s="5" t="s">
        <v>1</v>
      </c>
      <c r="I523" s="38" t="s">
        <v>1</v>
      </c>
      <c r="J523" s="39">
        <f>J524</f>
        <v>1095833.33</v>
      </c>
      <c r="K523" s="13"/>
      <c r="L523" s="27">
        <f>L524</f>
        <v>1095833.33</v>
      </c>
      <c r="M523" s="27">
        <f t="shared" ref="M523:N526" si="137">M524</f>
        <v>-48958.33</v>
      </c>
      <c r="N523" s="27">
        <f t="shared" si="137"/>
        <v>1046875</v>
      </c>
    </row>
    <row r="524" spans="1:14">
      <c r="A524" s="36" t="s">
        <v>368</v>
      </c>
      <c r="B524" s="37" t="s">
        <v>99</v>
      </c>
      <c r="C524" s="5" t="s">
        <v>367</v>
      </c>
      <c r="D524" s="5" t="s">
        <v>367</v>
      </c>
      <c r="E524" s="5" t="s">
        <v>1</v>
      </c>
      <c r="F524" s="5" t="s">
        <v>1</v>
      </c>
      <c r="G524" s="5"/>
      <c r="H524" s="5" t="s">
        <v>1</v>
      </c>
      <c r="I524" s="38" t="s">
        <v>1</v>
      </c>
      <c r="J524" s="39">
        <f>J525</f>
        <v>1095833.33</v>
      </c>
      <c r="K524" s="13"/>
      <c r="L524" s="27">
        <f>L525</f>
        <v>1095833.33</v>
      </c>
      <c r="M524" s="27">
        <f t="shared" si="137"/>
        <v>-48958.33</v>
      </c>
      <c r="N524" s="27">
        <f t="shared" si="137"/>
        <v>1046875</v>
      </c>
    </row>
    <row r="525" spans="1:14" ht="38.25">
      <c r="A525" s="40" t="s">
        <v>369</v>
      </c>
      <c r="B525" s="5" t="s">
        <v>99</v>
      </c>
      <c r="C525" s="5" t="s">
        <v>367</v>
      </c>
      <c r="D525" s="5" t="s">
        <v>367</v>
      </c>
      <c r="E525" s="5" t="s">
        <v>370</v>
      </c>
      <c r="F525" s="5" t="s">
        <v>1</v>
      </c>
      <c r="G525" s="5"/>
      <c r="H525" s="5" t="s">
        <v>1</v>
      </c>
      <c r="I525" s="38" t="s">
        <v>1</v>
      </c>
      <c r="J525" s="39">
        <f>J526</f>
        <v>1095833.33</v>
      </c>
      <c r="K525" s="13"/>
      <c r="L525" s="27">
        <f>L526</f>
        <v>1095833.33</v>
      </c>
      <c r="M525" s="27">
        <f t="shared" si="137"/>
        <v>-48958.33</v>
      </c>
      <c r="N525" s="27">
        <f t="shared" si="137"/>
        <v>1046875</v>
      </c>
    </row>
    <row r="526" spans="1:14" ht="25.5">
      <c r="A526" s="40" t="s">
        <v>371</v>
      </c>
      <c r="B526" s="5" t="s">
        <v>99</v>
      </c>
      <c r="C526" s="5" t="s">
        <v>367</v>
      </c>
      <c r="D526" s="5" t="s">
        <v>367</v>
      </c>
      <c r="E526" s="5" t="s">
        <v>372</v>
      </c>
      <c r="F526" s="5" t="s">
        <v>1</v>
      </c>
      <c r="G526" s="5"/>
      <c r="H526" s="5" t="s">
        <v>1</v>
      </c>
      <c r="I526" s="38" t="s">
        <v>1</v>
      </c>
      <c r="J526" s="39">
        <f>J527+J548</f>
        <v>1095833.33</v>
      </c>
      <c r="K526" s="13"/>
      <c r="L526" s="27">
        <f>L527</f>
        <v>1095833.33</v>
      </c>
      <c r="M526" s="27">
        <f t="shared" si="137"/>
        <v>-48958.33</v>
      </c>
      <c r="N526" s="27">
        <f t="shared" si="137"/>
        <v>1046875</v>
      </c>
    </row>
    <row r="527" spans="1:14" ht="40.5">
      <c r="A527" s="41" t="s">
        <v>373</v>
      </c>
      <c r="B527" s="42" t="s">
        <v>99</v>
      </c>
      <c r="C527" s="42" t="s">
        <v>367</v>
      </c>
      <c r="D527" s="42" t="s">
        <v>367</v>
      </c>
      <c r="E527" s="42" t="s">
        <v>374</v>
      </c>
      <c r="F527" s="42" t="s">
        <v>1</v>
      </c>
      <c r="G527" s="42"/>
      <c r="H527" s="42" t="s">
        <v>1</v>
      </c>
      <c r="I527" s="43" t="s">
        <v>1</v>
      </c>
      <c r="J527" s="44">
        <f>J528+J533+J543</f>
        <v>1095833.33</v>
      </c>
      <c r="K527" s="13"/>
      <c r="L527" s="109">
        <f>L528+L533+L543</f>
        <v>1095833.33</v>
      </c>
      <c r="M527" s="109">
        <f t="shared" ref="M527:N527" si="138">M528+M533+M543</f>
        <v>-48958.33</v>
      </c>
      <c r="N527" s="109">
        <f t="shared" si="138"/>
        <v>1046875</v>
      </c>
    </row>
    <row r="528" spans="1:14" ht="76.5">
      <c r="A528" s="40" t="s">
        <v>111</v>
      </c>
      <c r="B528" s="5" t="s">
        <v>99</v>
      </c>
      <c r="C528" s="73" t="s">
        <v>367</v>
      </c>
      <c r="D528" s="73" t="s">
        <v>367</v>
      </c>
      <c r="E528" s="5" t="s">
        <v>374</v>
      </c>
      <c r="F528" s="5" t="s">
        <v>112</v>
      </c>
      <c r="G528" s="5"/>
      <c r="H528" s="42"/>
      <c r="I528" s="43"/>
      <c r="J528" s="39">
        <f>J529</f>
        <v>200000</v>
      </c>
      <c r="K528" s="13"/>
      <c r="L528" s="27">
        <f t="shared" si="112"/>
        <v>200000</v>
      </c>
      <c r="M528" s="13"/>
      <c r="N528" s="27">
        <f t="shared" si="130"/>
        <v>200000</v>
      </c>
    </row>
    <row r="529" spans="1:14" ht="25.5">
      <c r="A529" s="40" t="s">
        <v>113</v>
      </c>
      <c r="B529" s="5" t="s">
        <v>99</v>
      </c>
      <c r="C529" s="73" t="s">
        <v>367</v>
      </c>
      <c r="D529" s="73" t="s">
        <v>367</v>
      </c>
      <c r="E529" s="96" t="s">
        <v>374</v>
      </c>
      <c r="F529" s="5" t="s">
        <v>114</v>
      </c>
      <c r="G529" s="5"/>
      <c r="H529" s="42"/>
      <c r="I529" s="43"/>
      <c r="J529" s="39">
        <f>J530</f>
        <v>200000</v>
      </c>
      <c r="K529" s="13"/>
      <c r="L529" s="27">
        <f t="shared" ref="L529:L554" si="139">J529+K529</f>
        <v>200000</v>
      </c>
      <c r="M529" s="13"/>
      <c r="N529" s="27">
        <f t="shared" si="130"/>
        <v>200000</v>
      </c>
    </row>
    <row r="530" spans="1:14" ht="63.75">
      <c r="A530" s="6" t="s">
        <v>126</v>
      </c>
      <c r="B530" s="5" t="s">
        <v>99</v>
      </c>
      <c r="C530" s="73" t="s">
        <v>367</v>
      </c>
      <c r="D530" s="73" t="s">
        <v>367</v>
      </c>
      <c r="E530" s="5" t="s">
        <v>374</v>
      </c>
      <c r="F530" s="5" t="s">
        <v>127</v>
      </c>
      <c r="G530" s="5"/>
      <c r="H530" s="42"/>
      <c r="I530" s="43"/>
      <c r="J530" s="39">
        <f>J531</f>
        <v>200000</v>
      </c>
      <c r="K530" s="13"/>
      <c r="L530" s="27">
        <f t="shared" si="139"/>
        <v>200000</v>
      </c>
      <c r="M530" s="13"/>
      <c r="N530" s="27">
        <f t="shared" si="130"/>
        <v>200000</v>
      </c>
    </row>
    <row r="531" spans="1:14">
      <c r="A531" s="17" t="s">
        <v>247</v>
      </c>
      <c r="B531" s="61" t="s">
        <v>99</v>
      </c>
      <c r="C531" s="75" t="s">
        <v>367</v>
      </c>
      <c r="D531" s="75" t="s">
        <v>367</v>
      </c>
      <c r="E531" s="61" t="s">
        <v>374</v>
      </c>
      <c r="F531" s="61" t="s">
        <v>127</v>
      </c>
      <c r="G531" s="61"/>
      <c r="H531" s="61">
        <v>226</v>
      </c>
      <c r="I531" s="56"/>
      <c r="J531" s="57">
        <f>J532</f>
        <v>200000</v>
      </c>
      <c r="K531" s="13"/>
      <c r="L531" s="13">
        <f t="shared" si="139"/>
        <v>200000</v>
      </c>
      <c r="M531" s="13"/>
      <c r="N531" s="13">
        <f t="shared" si="130"/>
        <v>200000</v>
      </c>
    </row>
    <row r="532" spans="1:14">
      <c r="A532" s="17" t="s">
        <v>248</v>
      </c>
      <c r="B532" s="61" t="s">
        <v>99</v>
      </c>
      <c r="C532" s="75" t="s">
        <v>367</v>
      </c>
      <c r="D532" s="75" t="s">
        <v>367</v>
      </c>
      <c r="E532" s="61" t="s">
        <v>374</v>
      </c>
      <c r="F532" s="61">
        <v>123</v>
      </c>
      <c r="G532" s="61"/>
      <c r="H532" s="61">
        <v>226</v>
      </c>
      <c r="I532" s="56">
        <v>1140</v>
      </c>
      <c r="J532" s="57">
        <v>200000</v>
      </c>
      <c r="K532" s="13"/>
      <c r="L532" s="13">
        <f t="shared" si="139"/>
        <v>200000</v>
      </c>
      <c r="M532" s="13"/>
      <c r="N532" s="13">
        <f t="shared" si="130"/>
        <v>200000</v>
      </c>
    </row>
    <row r="533" spans="1:14" ht="25.5">
      <c r="A533" s="40" t="s">
        <v>129</v>
      </c>
      <c r="B533" s="5" t="s">
        <v>99</v>
      </c>
      <c r="C533" s="5" t="s">
        <v>367</v>
      </c>
      <c r="D533" s="5" t="s">
        <v>367</v>
      </c>
      <c r="E533" s="96" t="s">
        <v>374</v>
      </c>
      <c r="F533" s="5" t="s">
        <v>130</v>
      </c>
      <c r="G533" s="5"/>
      <c r="H533" s="5" t="s">
        <v>1</v>
      </c>
      <c r="I533" s="38" t="s">
        <v>1</v>
      </c>
      <c r="J533" s="39">
        <f>J534</f>
        <v>628333.32999999996</v>
      </c>
      <c r="K533" s="13"/>
      <c r="L533" s="27">
        <f>L534</f>
        <v>628333.32999999996</v>
      </c>
      <c r="M533" s="27">
        <f t="shared" ref="M533:N534" si="140">M534</f>
        <v>-48958.33</v>
      </c>
      <c r="N533" s="27">
        <f t="shared" si="140"/>
        <v>579375</v>
      </c>
    </row>
    <row r="534" spans="1:14" ht="38.25">
      <c r="A534" s="40" t="s">
        <v>131</v>
      </c>
      <c r="B534" s="5" t="s">
        <v>99</v>
      </c>
      <c r="C534" s="5" t="s">
        <v>367</v>
      </c>
      <c r="D534" s="5" t="s">
        <v>367</v>
      </c>
      <c r="E534" s="96" t="s">
        <v>374</v>
      </c>
      <c r="F534" s="5" t="s">
        <v>132</v>
      </c>
      <c r="G534" s="5"/>
      <c r="H534" s="5" t="s">
        <v>1</v>
      </c>
      <c r="I534" s="38" t="s">
        <v>1</v>
      </c>
      <c r="J534" s="39">
        <f>J535</f>
        <v>628333.32999999996</v>
      </c>
      <c r="K534" s="13"/>
      <c r="L534" s="27">
        <f>L535</f>
        <v>628333.32999999996</v>
      </c>
      <c r="M534" s="27">
        <f t="shared" si="140"/>
        <v>-48958.33</v>
      </c>
      <c r="N534" s="27">
        <f t="shared" si="140"/>
        <v>579375</v>
      </c>
    </row>
    <row r="535" spans="1:14" ht="38.25">
      <c r="A535" s="6" t="s">
        <v>133</v>
      </c>
      <c r="B535" s="5" t="s">
        <v>99</v>
      </c>
      <c r="C535" s="5" t="s">
        <v>367</v>
      </c>
      <c r="D535" s="5" t="s">
        <v>367</v>
      </c>
      <c r="E535" s="96" t="s">
        <v>374</v>
      </c>
      <c r="F535" s="5" t="s">
        <v>134</v>
      </c>
      <c r="G535" s="5"/>
      <c r="H535" s="5" t="s">
        <v>1</v>
      </c>
      <c r="I535" s="38" t="s">
        <v>1</v>
      </c>
      <c r="J535" s="39">
        <f>J536+J538</f>
        <v>628333.32999999996</v>
      </c>
      <c r="K535" s="13"/>
      <c r="L535" s="27">
        <f>L536+L538</f>
        <v>628333.32999999996</v>
      </c>
      <c r="M535" s="27">
        <f t="shared" ref="M535:N535" si="141">M536+M538</f>
        <v>-48958.33</v>
      </c>
      <c r="N535" s="27">
        <f t="shared" si="141"/>
        <v>579375</v>
      </c>
    </row>
    <row r="536" spans="1:14">
      <c r="A536" s="17" t="s">
        <v>188</v>
      </c>
      <c r="B536" s="16" t="s">
        <v>99</v>
      </c>
      <c r="C536" s="16" t="s">
        <v>367</v>
      </c>
      <c r="D536" s="16" t="s">
        <v>367</v>
      </c>
      <c r="E536" s="61" t="s">
        <v>374</v>
      </c>
      <c r="F536" s="16" t="s">
        <v>134</v>
      </c>
      <c r="G536" s="16"/>
      <c r="H536" s="16" t="s">
        <v>135</v>
      </c>
      <c r="I536" s="19" t="s">
        <v>1</v>
      </c>
      <c r="J536" s="12">
        <f>J537</f>
        <v>500000</v>
      </c>
      <c r="K536" s="13"/>
      <c r="L536" s="13">
        <f t="shared" si="139"/>
        <v>500000</v>
      </c>
      <c r="M536" s="13"/>
      <c r="N536" s="13">
        <f t="shared" si="130"/>
        <v>500000</v>
      </c>
    </row>
    <row r="537" spans="1:14">
      <c r="A537" s="17" t="s">
        <v>248</v>
      </c>
      <c r="B537" s="16" t="s">
        <v>99</v>
      </c>
      <c r="C537" s="16" t="s">
        <v>367</v>
      </c>
      <c r="D537" s="16" t="s">
        <v>367</v>
      </c>
      <c r="E537" s="61" t="s">
        <v>374</v>
      </c>
      <c r="F537" s="16" t="s">
        <v>134</v>
      </c>
      <c r="G537" s="16"/>
      <c r="H537" s="16" t="s">
        <v>135</v>
      </c>
      <c r="I537" s="19">
        <v>1140</v>
      </c>
      <c r="J537" s="12">
        <v>500000</v>
      </c>
      <c r="K537" s="13"/>
      <c r="L537" s="13">
        <f t="shared" si="139"/>
        <v>500000</v>
      </c>
      <c r="M537" s="13"/>
      <c r="N537" s="13">
        <f t="shared" si="130"/>
        <v>500000</v>
      </c>
    </row>
    <row r="538" spans="1:14">
      <c r="A538" s="17" t="s">
        <v>325</v>
      </c>
      <c r="B538" s="16" t="s">
        <v>99</v>
      </c>
      <c r="C538" s="16" t="s">
        <v>367</v>
      </c>
      <c r="D538" s="16" t="s">
        <v>367</v>
      </c>
      <c r="E538" s="61" t="s">
        <v>374</v>
      </c>
      <c r="F538" s="16" t="s">
        <v>134</v>
      </c>
      <c r="G538" s="16"/>
      <c r="H538" s="16">
        <v>340</v>
      </c>
      <c r="I538" s="19" t="s">
        <v>1</v>
      </c>
      <c r="J538" s="12">
        <f>J539</f>
        <v>128333.33</v>
      </c>
      <c r="K538" s="13"/>
      <c r="L538" s="13">
        <f>L539</f>
        <v>128333.33</v>
      </c>
      <c r="M538" s="13">
        <f t="shared" ref="M538:N538" si="142">M539</f>
        <v>-48958.33</v>
      </c>
      <c r="N538" s="13">
        <f t="shared" si="142"/>
        <v>79375</v>
      </c>
    </row>
    <row r="539" spans="1:14" ht="25.5">
      <c r="A539" s="17" t="s">
        <v>138</v>
      </c>
      <c r="B539" s="16" t="s">
        <v>99</v>
      </c>
      <c r="C539" s="16" t="s">
        <v>367</v>
      </c>
      <c r="D539" s="16" t="s">
        <v>367</v>
      </c>
      <c r="E539" s="61" t="s">
        <v>374</v>
      </c>
      <c r="F539" s="16" t="s">
        <v>134</v>
      </c>
      <c r="G539" s="16"/>
      <c r="H539" s="16">
        <v>349</v>
      </c>
      <c r="I539" s="19" t="s">
        <v>139</v>
      </c>
      <c r="J539" s="12">
        <v>128333.33</v>
      </c>
      <c r="K539" s="13"/>
      <c r="L539" s="13">
        <f>SUM(L540:L542)</f>
        <v>128333.33</v>
      </c>
      <c r="M539" s="13">
        <f t="shared" ref="M539:N539" si="143">SUM(M540:M542)</f>
        <v>-48958.33</v>
      </c>
      <c r="N539" s="13">
        <f t="shared" si="143"/>
        <v>79375</v>
      </c>
    </row>
    <row r="540" spans="1:14">
      <c r="A540" s="50" t="s">
        <v>703</v>
      </c>
      <c r="B540" s="16"/>
      <c r="C540" s="16"/>
      <c r="D540" s="16"/>
      <c r="E540" s="61"/>
      <c r="F540" s="16"/>
      <c r="G540" s="16"/>
      <c r="H540" s="16"/>
      <c r="I540" s="19"/>
      <c r="J540" s="12"/>
      <c r="K540" s="13"/>
      <c r="L540" s="53">
        <v>60000</v>
      </c>
      <c r="M540" s="13"/>
      <c r="N540" s="53">
        <f>L540+M540</f>
        <v>60000</v>
      </c>
    </row>
    <row r="541" spans="1:14">
      <c r="A541" s="50" t="s">
        <v>500</v>
      </c>
      <c r="B541" s="16"/>
      <c r="C541" s="16"/>
      <c r="D541" s="16"/>
      <c r="E541" s="61"/>
      <c r="F541" s="16"/>
      <c r="G541" s="16"/>
      <c r="H541" s="16"/>
      <c r="I541" s="19"/>
      <c r="J541" s="12"/>
      <c r="K541" s="13"/>
      <c r="L541" s="53">
        <v>19375</v>
      </c>
      <c r="M541" s="13"/>
      <c r="N541" s="53">
        <f t="shared" ref="N541:N542" si="144">L541+M541</f>
        <v>19375</v>
      </c>
    </row>
    <row r="542" spans="1:14">
      <c r="A542" s="50" t="s">
        <v>644</v>
      </c>
      <c r="B542" s="16"/>
      <c r="C542" s="16"/>
      <c r="D542" s="16"/>
      <c r="E542" s="61"/>
      <c r="F542" s="16"/>
      <c r="G542" s="16"/>
      <c r="H542" s="16"/>
      <c r="I542" s="19"/>
      <c r="J542" s="12"/>
      <c r="K542" s="13"/>
      <c r="L542" s="53">
        <v>48958.33</v>
      </c>
      <c r="M542" s="13">
        <v>-48958.33</v>
      </c>
      <c r="N542" s="53">
        <f t="shared" si="144"/>
        <v>0</v>
      </c>
    </row>
    <row r="543" spans="1:14" ht="25.5">
      <c r="A543" s="40" t="s">
        <v>140</v>
      </c>
      <c r="B543" s="5" t="s">
        <v>99</v>
      </c>
      <c r="C543" s="5" t="s">
        <v>367</v>
      </c>
      <c r="D543" s="5" t="s">
        <v>367</v>
      </c>
      <c r="E543" s="96" t="s">
        <v>374</v>
      </c>
      <c r="F543" s="5" t="s">
        <v>141</v>
      </c>
      <c r="G543" s="5"/>
      <c r="H543" s="5" t="s">
        <v>1</v>
      </c>
      <c r="I543" s="38" t="s">
        <v>1</v>
      </c>
      <c r="J543" s="39">
        <f>J544</f>
        <v>267500</v>
      </c>
      <c r="K543" s="13"/>
      <c r="L543" s="27">
        <f t="shared" si="139"/>
        <v>267500</v>
      </c>
      <c r="M543" s="27"/>
      <c r="N543" s="27">
        <f t="shared" si="130"/>
        <v>267500</v>
      </c>
    </row>
    <row r="544" spans="1:14">
      <c r="A544" s="6" t="s">
        <v>142</v>
      </c>
      <c r="B544" s="5" t="s">
        <v>99</v>
      </c>
      <c r="C544" s="5" t="s">
        <v>367</v>
      </c>
      <c r="D544" s="5" t="s">
        <v>367</v>
      </c>
      <c r="E544" s="61" t="s">
        <v>374</v>
      </c>
      <c r="F544" s="5" t="s">
        <v>143</v>
      </c>
      <c r="G544" s="5"/>
      <c r="H544" s="5" t="s">
        <v>1</v>
      </c>
      <c r="I544" s="38" t="s">
        <v>1</v>
      </c>
      <c r="J544" s="39">
        <f>J545</f>
        <v>267500</v>
      </c>
      <c r="K544" s="13"/>
      <c r="L544" s="27">
        <f t="shared" si="139"/>
        <v>267500</v>
      </c>
      <c r="M544" s="27"/>
      <c r="N544" s="27">
        <f t="shared" si="130"/>
        <v>267500</v>
      </c>
    </row>
    <row r="545" spans="1:14">
      <c r="A545" s="17" t="s">
        <v>144</v>
      </c>
      <c r="B545" s="16" t="s">
        <v>99</v>
      </c>
      <c r="C545" s="16" t="s">
        <v>367</v>
      </c>
      <c r="D545" s="16" t="s">
        <v>367</v>
      </c>
      <c r="E545" s="61" t="s">
        <v>374</v>
      </c>
      <c r="F545" s="16" t="s">
        <v>143</v>
      </c>
      <c r="G545" s="16"/>
      <c r="H545" s="16" t="s">
        <v>145</v>
      </c>
      <c r="I545" s="19" t="s">
        <v>1</v>
      </c>
      <c r="J545" s="12">
        <f>J546+J547</f>
        <v>267500</v>
      </c>
      <c r="K545" s="13"/>
      <c r="L545" s="13">
        <f t="shared" si="139"/>
        <v>267500</v>
      </c>
      <c r="M545" s="13"/>
      <c r="N545" s="13">
        <f t="shared" si="130"/>
        <v>267500</v>
      </c>
    </row>
    <row r="546" spans="1:14" ht="25.5">
      <c r="A546" s="17" t="s">
        <v>146</v>
      </c>
      <c r="B546" s="16" t="s">
        <v>99</v>
      </c>
      <c r="C546" s="16" t="s">
        <v>367</v>
      </c>
      <c r="D546" s="16" t="s">
        <v>367</v>
      </c>
      <c r="E546" s="61" t="s">
        <v>374</v>
      </c>
      <c r="F546" s="16" t="s">
        <v>143</v>
      </c>
      <c r="G546" s="16"/>
      <c r="H546" s="16">
        <v>296</v>
      </c>
      <c r="I546" s="19" t="s">
        <v>147</v>
      </c>
      <c r="J546" s="12">
        <v>200000</v>
      </c>
      <c r="K546" s="13"/>
      <c r="L546" s="13">
        <f t="shared" si="139"/>
        <v>200000</v>
      </c>
      <c r="M546" s="13"/>
      <c r="N546" s="13">
        <f t="shared" si="130"/>
        <v>200000</v>
      </c>
    </row>
    <row r="547" spans="1:14" ht="25.5">
      <c r="A547" s="17" t="s">
        <v>146</v>
      </c>
      <c r="B547" s="16" t="s">
        <v>99</v>
      </c>
      <c r="C547" s="16" t="s">
        <v>367</v>
      </c>
      <c r="D547" s="16" t="s">
        <v>367</v>
      </c>
      <c r="E547" s="61" t="s">
        <v>374</v>
      </c>
      <c r="F547" s="16" t="s">
        <v>143</v>
      </c>
      <c r="G547" s="16"/>
      <c r="H547" s="16">
        <v>296</v>
      </c>
      <c r="I547" s="19">
        <v>1150</v>
      </c>
      <c r="J547" s="12">
        <v>67500</v>
      </c>
      <c r="K547" s="13"/>
      <c r="L547" s="13">
        <f t="shared" si="139"/>
        <v>67500</v>
      </c>
      <c r="M547" s="13"/>
      <c r="N547" s="13">
        <f t="shared" si="130"/>
        <v>67500</v>
      </c>
    </row>
    <row r="548" spans="1:14" ht="40.5" hidden="1">
      <c r="A548" s="70" t="s">
        <v>375</v>
      </c>
      <c r="B548" s="42" t="s">
        <v>99</v>
      </c>
      <c r="C548" s="42" t="s">
        <v>367</v>
      </c>
      <c r="D548" s="42" t="s">
        <v>367</v>
      </c>
      <c r="E548" s="42" t="s">
        <v>376</v>
      </c>
      <c r="F548" s="69"/>
      <c r="G548" s="70"/>
      <c r="H548" s="97"/>
      <c r="I548" s="97"/>
      <c r="J548" s="77">
        <f t="shared" ref="J548:J553" si="145">J549</f>
        <v>0</v>
      </c>
      <c r="K548" s="13"/>
      <c r="L548" s="13">
        <f t="shared" si="139"/>
        <v>0</v>
      </c>
      <c r="M548" s="13"/>
      <c r="N548" s="13">
        <f t="shared" si="130"/>
        <v>0</v>
      </c>
    </row>
    <row r="549" spans="1:14" ht="25.5" hidden="1">
      <c r="A549" s="40" t="s">
        <v>129</v>
      </c>
      <c r="B549" s="5" t="s">
        <v>99</v>
      </c>
      <c r="C549" s="5" t="s">
        <v>367</v>
      </c>
      <c r="D549" s="5" t="s">
        <v>367</v>
      </c>
      <c r="E549" s="5" t="s">
        <v>376</v>
      </c>
      <c r="F549" s="5" t="s">
        <v>130</v>
      </c>
      <c r="G549" s="17"/>
      <c r="H549" s="84"/>
      <c r="I549" s="84"/>
      <c r="J549" s="26">
        <f t="shared" si="145"/>
        <v>0</v>
      </c>
      <c r="K549" s="13"/>
      <c r="L549" s="13">
        <f t="shared" si="139"/>
        <v>0</v>
      </c>
      <c r="M549" s="13"/>
      <c r="N549" s="13">
        <f t="shared" si="130"/>
        <v>0</v>
      </c>
    </row>
    <row r="550" spans="1:14" ht="38.25" hidden="1">
      <c r="A550" s="40" t="s">
        <v>131</v>
      </c>
      <c r="B550" s="5" t="s">
        <v>99</v>
      </c>
      <c r="C550" s="5" t="s">
        <v>367</v>
      </c>
      <c r="D550" s="5" t="s">
        <v>367</v>
      </c>
      <c r="E550" s="5" t="s">
        <v>376</v>
      </c>
      <c r="F550" s="5" t="s">
        <v>132</v>
      </c>
      <c r="G550" s="17"/>
      <c r="H550" s="84"/>
      <c r="I550" s="84"/>
      <c r="J550" s="26">
        <f t="shared" si="145"/>
        <v>0</v>
      </c>
      <c r="K550" s="13"/>
      <c r="L550" s="13">
        <f t="shared" si="139"/>
        <v>0</v>
      </c>
      <c r="M550" s="13"/>
      <c r="N550" s="13">
        <f t="shared" si="130"/>
        <v>0</v>
      </c>
    </row>
    <row r="551" spans="1:14" ht="38.25" hidden="1">
      <c r="A551" s="6" t="s">
        <v>133</v>
      </c>
      <c r="B551" s="5" t="s">
        <v>99</v>
      </c>
      <c r="C551" s="5" t="s">
        <v>367</v>
      </c>
      <c r="D551" s="5" t="s">
        <v>367</v>
      </c>
      <c r="E551" s="5" t="s">
        <v>376</v>
      </c>
      <c r="F551" s="5" t="s">
        <v>134</v>
      </c>
      <c r="G551" s="17"/>
      <c r="H551" s="84"/>
      <c r="I551" s="84"/>
      <c r="J551" s="26">
        <f t="shared" si="145"/>
        <v>0</v>
      </c>
      <c r="K551" s="13"/>
      <c r="L551" s="13">
        <f t="shared" si="139"/>
        <v>0</v>
      </c>
      <c r="M551" s="13"/>
      <c r="N551" s="13">
        <f t="shared" si="130"/>
        <v>0</v>
      </c>
    </row>
    <row r="552" spans="1:14" hidden="1">
      <c r="A552" s="17" t="s">
        <v>188</v>
      </c>
      <c r="B552" s="16" t="s">
        <v>99</v>
      </c>
      <c r="C552" s="16" t="s">
        <v>367</v>
      </c>
      <c r="D552" s="16" t="s">
        <v>367</v>
      </c>
      <c r="E552" s="61" t="s">
        <v>376</v>
      </c>
      <c r="F552" s="16">
        <v>244</v>
      </c>
      <c r="G552" s="17">
        <v>226</v>
      </c>
      <c r="H552" s="84"/>
      <c r="I552" s="84"/>
      <c r="J552" s="12">
        <f t="shared" si="145"/>
        <v>0</v>
      </c>
      <c r="K552" s="13"/>
      <c r="L552" s="13">
        <f t="shared" si="139"/>
        <v>0</v>
      </c>
      <c r="M552" s="13"/>
      <c r="N552" s="13">
        <f t="shared" si="130"/>
        <v>0</v>
      </c>
    </row>
    <row r="553" spans="1:14" hidden="1">
      <c r="A553" s="17" t="s">
        <v>248</v>
      </c>
      <c r="B553" s="16" t="s">
        <v>99</v>
      </c>
      <c r="C553" s="16" t="s">
        <v>367</v>
      </c>
      <c r="D553" s="16" t="s">
        <v>367</v>
      </c>
      <c r="E553" s="61" t="s">
        <v>376</v>
      </c>
      <c r="F553" s="16">
        <v>244</v>
      </c>
      <c r="G553" s="17">
        <v>226</v>
      </c>
      <c r="H553" s="84"/>
      <c r="I553" s="84">
        <v>1140</v>
      </c>
      <c r="J553" s="12">
        <f t="shared" si="145"/>
        <v>0</v>
      </c>
      <c r="K553" s="13"/>
      <c r="L553" s="13">
        <f t="shared" si="139"/>
        <v>0</v>
      </c>
      <c r="M553" s="13"/>
      <c r="N553" s="13">
        <f t="shared" si="130"/>
        <v>0</v>
      </c>
    </row>
    <row r="554" spans="1:14" s="92" customFormat="1" hidden="1">
      <c r="A554" s="50"/>
      <c r="B554" s="51"/>
      <c r="C554" s="51"/>
      <c r="D554" s="51"/>
      <c r="E554" s="62"/>
      <c r="F554" s="51"/>
      <c r="G554" s="51"/>
      <c r="H554" s="51"/>
      <c r="I554" s="52"/>
      <c r="J554" s="53">
        <v>0</v>
      </c>
      <c r="K554" s="109"/>
      <c r="L554" s="13">
        <f t="shared" si="139"/>
        <v>0</v>
      </c>
      <c r="M554" s="109"/>
      <c r="N554" s="13">
        <f t="shared" si="130"/>
        <v>0</v>
      </c>
    </row>
    <row r="555" spans="1:14">
      <c r="A555" s="36" t="s">
        <v>377</v>
      </c>
      <c r="B555" s="37" t="s">
        <v>99</v>
      </c>
      <c r="C555" s="5" t="s">
        <v>286</v>
      </c>
      <c r="D555" s="5" t="s">
        <v>1</v>
      </c>
      <c r="E555" s="5" t="s">
        <v>1</v>
      </c>
      <c r="F555" s="5" t="s">
        <v>1</v>
      </c>
      <c r="G555" s="5"/>
      <c r="H555" s="5" t="s">
        <v>1</v>
      </c>
      <c r="I555" s="38" t="s">
        <v>1</v>
      </c>
      <c r="J555" s="39">
        <f>J556</f>
        <v>3771571.5500000003</v>
      </c>
      <c r="K555" s="39">
        <f t="shared" ref="K555:N558" si="146">K556</f>
        <v>1000000</v>
      </c>
      <c r="L555" s="39">
        <f t="shared" si="146"/>
        <v>4771571.55</v>
      </c>
      <c r="M555" s="39">
        <f t="shared" si="146"/>
        <v>-88905</v>
      </c>
      <c r="N555" s="39">
        <f t="shared" si="146"/>
        <v>4682666.55</v>
      </c>
    </row>
    <row r="556" spans="1:14">
      <c r="A556" s="36" t="s">
        <v>378</v>
      </c>
      <c r="B556" s="37" t="s">
        <v>99</v>
      </c>
      <c r="C556" s="5" t="s">
        <v>286</v>
      </c>
      <c r="D556" s="73" t="s">
        <v>149</v>
      </c>
      <c r="E556" s="5" t="s">
        <v>1</v>
      </c>
      <c r="F556" s="5" t="s">
        <v>1</v>
      </c>
      <c r="G556" s="5"/>
      <c r="H556" s="5" t="s">
        <v>1</v>
      </c>
      <c r="I556" s="38" t="s">
        <v>1</v>
      </c>
      <c r="J556" s="39">
        <f>J557</f>
        <v>3771571.5500000003</v>
      </c>
      <c r="K556" s="39">
        <f t="shared" si="146"/>
        <v>1000000</v>
      </c>
      <c r="L556" s="39">
        <f t="shared" si="146"/>
        <v>4771571.55</v>
      </c>
      <c r="M556" s="39">
        <f t="shared" si="146"/>
        <v>-88905</v>
      </c>
      <c r="N556" s="39">
        <f t="shared" si="146"/>
        <v>4682666.55</v>
      </c>
    </row>
    <row r="557" spans="1:14" ht="38.25">
      <c r="A557" s="40" t="s">
        <v>379</v>
      </c>
      <c r="B557" s="5" t="s">
        <v>99</v>
      </c>
      <c r="C557" s="5" t="s">
        <v>286</v>
      </c>
      <c r="D557" s="73" t="s">
        <v>149</v>
      </c>
      <c r="E557" s="5" t="s">
        <v>380</v>
      </c>
      <c r="F557" s="5" t="s">
        <v>1</v>
      </c>
      <c r="G557" s="5"/>
      <c r="H557" s="5" t="s">
        <v>1</v>
      </c>
      <c r="I557" s="38" t="s">
        <v>1</v>
      </c>
      <c r="J557" s="39">
        <f>J558</f>
        <v>3771571.5500000003</v>
      </c>
      <c r="K557" s="39">
        <f t="shared" si="146"/>
        <v>1000000</v>
      </c>
      <c r="L557" s="39">
        <f t="shared" si="146"/>
        <v>4771571.55</v>
      </c>
      <c r="M557" s="39">
        <f t="shared" si="146"/>
        <v>-88905</v>
      </c>
      <c r="N557" s="39">
        <f t="shared" si="146"/>
        <v>4682666.55</v>
      </c>
    </row>
    <row r="558" spans="1:14" ht="25.5">
      <c r="A558" s="40" t="s">
        <v>381</v>
      </c>
      <c r="B558" s="5" t="s">
        <v>99</v>
      </c>
      <c r="C558" s="5" t="s">
        <v>286</v>
      </c>
      <c r="D558" s="73" t="s">
        <v>149</v>
      </c>
      <c r="E558" s="5" t="s">
        <v>382</v>
      </c>
      <c r="F558" s="5" t="s">
        <v>1</v>
      </c>
      <c r="G558" s="5"/>
      <c r="H558" s="5" t="s">
        <v>1</v>
      </c>
      <c r="I558" s="38" t="s">
        <v>1</v>
      </c>
      <c r="J558" s="39">
        <f>J559</f>
        <v>3771571.5500000003</v>
      </c>
      <c r="K558" s="39">
        <f t="shared" si="146"/>
        <v>1000000</v>
      </c>
      <c r="L558" s="39">
        <f t="shared" si="146"/>
        <v>4771571.55</v>
      </c>
      <c r="M558" s="39">
        <f t="shared" si="146"/>
        <v>-88905</v>
      </c>
      <c r="N558" s="39">
        <f t="shared" si="146"/>
        <v>4682666.55</v>
      </c>
    </row>
    <row r="559" spans="1:14" ht="27">
      <c r="A559" s="41" t="s">
        <v>383</v>
      </c>
      <c r="B559" s="42" t="s">
        <v>99</v>
      </c>
      <c r="C559" s="42" t="s">
        <v>286</v>
      </c>
      <c r="D559" s="72" t="s">
        <v>149</v>
      </c>
      <c r="E559" s="42" t="s">
        <v>384</v>
      </c>
      <c r="F559" s="42" t="s">
        <v>1</v>
      </c>
      <c r="G559" s="42"/>
      <c r="H559" s="42" t="s">
        <v>1</v>
      </c>
      <c r="I559" s="43" t="s">
        <v>1</v>
      </c>
      <c r="J559" s="44">
        <f>J560+J565+J579</f>
        <v>3771571.5500000003</v>
      </c>
      <c r="K559" s="44">
        <f>K560+K565+K579</f>
        <v>1000000</v>
      </c>
      <c r="L559" s="44">
        <f>L560+L565+L579</f>
        <v>4771571.55</v>
      </c>
      <c r="M559" s="44">
        <f t="shared" ref="M559:N559" si="147">M560+M565+M579</f>
        <v>-88905</v>
      </c>
      <c r="N559" s="44">
        <f t="shared" si="147"/>
        <v>4682666.55</v>
      </c>
    </row>
    <row r="560" spans="1:14" ht="76.5">
      <c r="A560" s="40" t="s">
        <v>111</v>
      </c>
      <c r="B560" s="5" t="s">
        <v>99</v>
      </c>
      <c r="C560" s="5" t="s">
        <v>286</v>
      </c>
      <c r="D560" s="73" t="s">
        <v>149</v>
      </c>
      <c r="E560" s="5" t="s">
        <v>384</v>
      </c>
      <c r="F560" s="5" t="s">
        <v>112</v>
      </c>
      <c r="G560" s="5"/>
      <c r="H560" s="42"/>
      <c r="I560" s="43"/>
      <c r="J560" s="39">
        <f>J561</f>
        <v>467302.68</v>
      </c>
      <c r="K560" s="39"/>
      <c r="L560" s="39">
        <f t="shared" ref="L560:L562" si="148">L561</f>
        <v>467302.68</v>
      </c>
      <c r="M560" s="13"/>
      <c r="N560" s="27">
        <f t="shared" si="130"/>
        <v>467302.68</v>
      </c>
    </row>
    <row r="561" spans="1:14" ht="25.5">
      <c r="A561" s="40" t="s">
        <v>113</v>
      </c>
      <c r="B561" s="5" t="s">
        <v>99</v>
      </c>
      <c r="C561" s="5" t="s">
        <v>286</v>
      </c>
      <c r="D561" s="73" t="s">
        <v>149</v>
      </c>
      <c r="E561" s="5" t="s">
        <v>384</v>
      </c>
      <c r="F561" s="5" t="s">
        <v>114</v>
      </c>
      <c r="G561" s="5"/>
      <c r="H561" s="42"/>
      <c r="I561" s="43"/>
      <c r="J561" s="39">
        <f>J562</f>
        <v>467302.68</v>
      </c>
      <c r="K561" s="39"/>
      <c r="L561" s="39">
        <f t="shared" si="148"/>
        <v>467302.68</v>
      </c>
      <c r="M561" s="13"/>
      <c r="N561" s="27">
        <f t="shared" si="130"/>
        <v>467302.68</v>
      </c>
    </row>
    <row r="562" spans="1:14" ht="63.75">
      <c r="A562" s="6" t="s">
        <v>126</v>
      </c>
      <c r="B562" s="5" t="s">
        <v>99</v>
      </c>
      <c r="C562" s="5" t="s">
        <v>286</v>
      </c>
      <c r="D562" s="73" t="s">
        <v>149</v>
      </c>
      <c r="E562" s="5" t="s">
        <v>384</v>
      </c>
      <c r="F562" s="5" t="s">
        <v>127</v>
      </c>
      <c r="G562" s="5"/>
      <c r="H562" s="42"/>
      <c r="I562" s="43"/>
      <c r="J562" s="39">
        <f>J563</f>
        <v>467302.68</v>
      </c>
      <c r="K562" s="39"/>
      <c r="L562" s="39">
        <f t="shared" si="148"/>
        <v>467302.68</v>
      </c>
      <c r="M562" s="13"/>
      <c r="N562" s="27">
        <f t="shared" si="130"/>
        <v>467302.68</v>
      </c>
    </row>
    <row r="563" spans="1:14">
      <c r="A563" s="17" t="s">
        <v>247</v>
      </c>
      <c r="B563" s="61" t="s">
        <v>99</v>
      </c>
      <c r="C563" s="61" t="s">
        <v>286</v>
      </c>
      <c r="D563" s="75" t="s">
        <v>149</v>
      </c>
      <c r="E563" s="61" t="s">
        <v>384</v>
      </c>
      <c r="F563" s="16" t="s">
        <v>127</v>
      </c>
      <c r="G563" s="16"/>
      <c r="H563" s="61">
        <v>226</v>
      </c>
      <c r="I563" s="56"/>
      <c r="J563" s="57">
        <f>J564</f>
        <v>467302.68</v>
      </c>
      <c r="K563" s="13"/>
      <c r="L563" s="13">
        <f t="shared" ref="L563:L625" si="149">J563+K563</f>
        <v>467302.68</v>
      </c>
      <c r="M563" s="13"/>
      <c r="N563" s="13">
        <f t="shared" si="130"/>
        <v>467302.68</v>
      </c>
    </row>
    <row r="564" spans="1:14">
      <c r="A564" s="17" t="s">
        <v>248</v>
      </c>
      <c r="B564" s="61" t="s">
        <v>99</v>
      </c>
      <c r="C564" s="61" t="s">
        <v>286</v>
      </c>
      <c r="D564" s="75" t="s">
        <v>149</v>
      </c>
      <c r="E564" s="61" t="s">
        <v>384</v>
      </c>
      <c r="F564" s="16" t="s">
        <v>127</v>
      </c>
      <c r="G564" s="16"/>
      <c r="H564" s="61">
        <v>226</v>
      </c>
      <c r="I564" s="56">
        <v>1140</v>
      </c>
      <c r="J564" s="57">
        <v>467302.68</v>
      </c>
      <c r="K564" s="13"/>
      <c r="L564" s="13">
        <f t="shared" si="149"/>
        <v>467302.68</v>
      </c>
      <c r="M564" s="13"/>
      <c r="N564" s="13">
        <f t="shared" si="130"/>
        <v>467302.68</v>
      </c>
    </row>
    <row r="565" spans="1:14" ht="25.5">
      <c r="A565" s="40" t="s">
        <v>129</v>
      </c>
      <c r="B565" s="5" t="s">
        <v>99</v>
      </c>
      <c r="C565" s="5" t="s">
        <v>286</v>
      </c>
      <c r="D565" s="73" t="s">
        <v>149</v>
      </c>
      <c r="E565" s="5" t="s">
        <v>384</v>
      </c>
      <c r="F565" s="5" t="s">
        <v>130</v>
      </c>
      <c r="G565" s="5"/>
      <c r="H565" s="5" t="s">
        <v>1</v>
      </c>
      <c r="I565" s="38" t="s">
        <v>1</v>
      </c>
      <c r="J565" s="39">
        <f>J566</f>
        <v>2854268.87</v>
      </c>
      <c r="K565" s="39">
        <f t="shared" ref="K565:N566" si="150">K566</f>
        <v>1000000</v>
      </c>
      <c r="L565" s="39">
        <f t="shared" si="150"/>
        <v>3854268.87</v>
      </c>
      <c r="M565" s="39">
        <f t="shared" si="150"/>
        <v>-88905</v>
      </c>
      <c r="N565" s="39">
        <f t="shared" si="150"/>
        <v>3765363.87</v>
      </c>
    </row>
    <row r="566" spans="1:14" ht="38.25">
      <c r="A566" s="40" t="s">
        <v>131</v>
      </c>
      <c r="B566" s="5" t="s">
        <v>99</v>
      </c>
      <c r="C566" s="5" t="s">
        <v>286</v>
      </c>
      <c r="D566" s="73" t="s">
        <v>149</v>
      </c>
      <c r="E566" s="5" t="s">
        <v>384</v>
      </c>
      <c r="F566" s="5" t="s">
        <v>132</v>
      </c>
      <c r="G566" s="5"/>
      <c r="H566" s="5" t="s">
        <v>1</v>
      </c>
      <c r="I566" s="38" t="s">
        <v>1</v>
      </c>
      <c r="J566" s="39">
        <f>J567</f>
        <v>2854268.87</v>
      </c>
      <c r="K566" s="39">
        <f t="shared" si="150"/>
        <v>1000000</v>
      </c>
      <c r="L566" s="39">
        <f t="shared" si="150"/>
        <v>3854268.87</v>
      </c>
      <c r="M566" s="39">
        <f t="shared" si="150"/>
        <v>-88905</v>
      </c>
      <c r="N566" s="39">
        <f t="shared" si="150"/>
        <v>3765363.87</v>
      </c>
    </row>
    <row r="567" spans="1:14" ht="38.25">
      <c r="A567" s="6" t="s">
        <v>133</v>
      </c>
      <c r="B567" s="5" t="s">
        <v>99</v>
      </c>
      <c r="C567" s="5" t="s">
        <v>286</v>
      </c>
      <c r="D567" s="73" t="s">
        <v>149</v>
      </c>
      <c r="E567" s="5" t="s">
        <v>384</v>
      </c>
      <c r="F567" s="5" t="s">
        <v>134</v>
      </c>
      <c r="G567" s="5"/>
      <c r="H567" s="5" t="s">
        <v>1</v>
      </c>
      <c r="I567" s="38" t="s">
        <v>1</v>
      </c>
      <c r="J567" s="39">
        <f>J568+J573</f>
        <v>2854268.87</v>
      </c>
      <c r="K567" s="39">
        <f>K568+K573</f>
        <v>1000000</v>
      </c>
      <c r="L567" s="39">
        <f>L568+L573</f>
        <v>3854268.87</v>
      </c>
      <c r="M567" s="39">
        <f t="shared" ref="M567:N567" si="151">M568+M573</f>
        <v>-88905</v>
      </c>
      <c r="N567" s="39">
        <f t="shared" si="151"/>
        <v>3765363.87</v>
      </c>
    </row>
    <row r="568" spans="1:14">
      <c r="A568" s="17" t="s">
        <v>188</v>
      </c>
      <c r="B568" s="16" t="s">
        <v>99</v>
      </c>
      <c r="C568" s="16" t="s">
        <v>286</v>
      </c>
      <c r="D568" s="75" t="s">
        <v>149</v>
      </c>
      <c r="E568" s="61" t="s">
        <v>384</v>
      </c>
      <c r="F568" s="16" t="s">
        <v>134</v>
      </c>
      <c r="G568" s="16"/>
      <c r="H568" s="16" t="s">
        <v>135</v>
      </c>
      <c r="I568" s="19" t="s">
        <v>1</v>
      </c>
      <c r="J568" s="12">
        <f>J569</f>
        <v>2156142.2000000002</v>
      </c>
      <c r="K568" s="12">
        <f t="shared" ref="K568:L568" si="152">K569</f>
        <v>1000000</v>
      </c>
      <c r="L568" s="12">
        <f t="shared" si="152"/>
        <v>3156142.2</v>
      </c>
      <c r="M568" s="13"/>
      <c r="N568" s="13">
        <f t="shared" si="130"/>
        <v>3156142.2</v>
      </c>
    </row>
    <row r="569" spans="1:14">
      <c r="A569" s="17" t="s">
        <v>248</v>
      </c>
      <c r="B569" s="16" t="s">
        <v>99</v>
      </c>
      <c r="C569" s="16" t="s">
        <v>286</v>
      </c>
      <c r="D569" s="75" t="s">
        <v>149</v>
      </c>
      <c r="E569" s="61" t="s">
        <v>384</v>
      </c>
      <c r="F569" s="16" t="s">
        <v>134</v>
      </c>
      <c r="G569" s="16"/>
      <c r="H569" s="16" t="s">
        <v>135</v>
      </c>
      <c r="I569" s="19">
        <v>1140</v>
      </c>
      <c r="J569" s="12">
        <v>2156142.2000000002</v>
      </c>
      <c r="K569" s="13">
        <v>1000000</v>
      </c>
      <c r="L569" s="13">
        <f t="shared" si="149"/>
        <v>3156142.2</v>
      </c>
      <c r="M569" s="13"/>
      <c r="N569" s="13">
        <f t="shared" ref="N569:N648" si="153">L569+M569</f>
        <v>3156142.2</v>
      </c>
    </row>
    <row r="570" spans="1:14">
      <c r="A570" s="50" t="s">
        <v>706</v>
      </c>
      <c r="B570" s="16"/>
      <c r="C570" s="16"/>
      <c r="D570" s="75"/>
      <c r="E570" s="61"/>
      <c r="F570" s="16"/>
      <c r="G570" s="16"/>
      <c r="H570" s="16"/>
      <c r="I570" s="19"/>
      <c r="J570" s="12"/>
      <c r="K570" s="13"/>
      <c r="L570" s="53">
        <v>2058142.2</v>
      </c>
      <c r="M570" s="13"/>
      <c r="N570" s="53">
        <v>2058142.2</v>
      </c>
    </row>
    <row r="571" spans="1:14">
      <c r="A571" s="50" t="s">
        <v>704</v>
      </c>
      <c r="B571" s="16"/>
      <c r="C571" s="16"/>
      <c r="D571" s="75"/>
      <c r="E571" s="61"/>
      <c r="F571" s="16"/>
      <c r="G571" s="16"/>
      <c r="H571" s="16"/>
      <c r="I571" s="19"/>
      <c r="J571" s="12"/>
      <c r="K571" s="13"/>
      <c r="L571" s="53">
        <v>98000</v>
      </c>
      <c r="M571" s="13"/>
      <c r="N571" s="53">
        <v>98000</v>
      </c>
    </row>
    <row r="572" spans="1:14">
      <c r="A572" s="50" t="s">
        <v>705</v>
      </c>
      <c r="B572" s="16"/>
      <c r="C572" s="16"/>
      <c r="D572" s="75"/>
      <c r="E572" s="61"/>
      <c r="F572" s="16"/>
      <c r="G572" s="16"/>
      <c r="H572" s="16"/>
      <c r="I572" s="19"/>
      <c r="J572" s="12"/>
      <c r="K572" s="13"/>
      <c r="L572" s="53">
        <v>1000000</v>
      </c>
      <c r="M572" s="13"/>
      <c r="N572" s="53">
        <v>1000000</v>
      </c>
    </row>
    <row r="573" spans="1:14">
      <c r="A573" s="17" t="s">
        <v>137</v>
      </c>
      <c r="B573" s="16" t="s">
        <v>99</v>
      </c>
      <c r="C573" s="16" t="s">
        <v>286</v>
      </c>
      <c r="D573" s="75" t="s">
        <v>149</v>
      </c>
      <c r="E573" s="61" t="s">
        <v>384</v>
      </c>
      <c r="F573" s="16" t="s">
        <v>134</v>
      </c>
      <c r="G573" s="16"/>
      <c r="H573" s="16">
        <v>340</v>
      </c>
      <c r="I573" s="19" t="s">
        <v>1</v>
      </c>
      <c r="J573" s="12">
        <f>J574</f>
        <v>698126.67</v>
      </c>
      <c r="K573" s="13"/>
      <c r="L573" s="13">
        <f>L574</f>
        <v>698126.66999999993</v>
      </c>
      <c r="M573" s="13">
        <f t="shared" ref="M573:N573" si="154">M574</f>
        <v>-88905</v>
      </c>
      <c r="N573" s="13">
        <f t="shared" si="154"/>
        <v>609221.66999999993</v>
      </c>
    </row>
    <row r="574" spans="1:14" ht="25.5">
      <c r="A574" s="17" t="s">
        <v>138</v>
      </c>
      <c r="B574" s="16" t="s">
        <v>99</v>
      </c>
      <c r="C574" s="16" t="s">
        <v>286</v>
      </c>
      <c r="D574" s="75" t="s">
        <v>149</v>
      </c>
      <c r="E574" s="61" t="s">
        <v>384</v>
      </c>
      <c r="F574" s="16" t="s">
        <v>134</v>
      </c>
      <c r="G574" s="16"/>
      <c r="H574" s="16">
        <v>349</v>
      </c>
      <c r="I574" s="19" t="s">
        <v>139</v>
      </c>
      <c r="J574" s="12">
        <v>698126.67</v>
      </c>
      <c r="K574" s="13"/>
      <c r="L574" s="13">
        <f>SUM(L575:L578)</f>
        <v>698126.66999999993</v>
      </c>
      <c r="M574" s="13">
        <f t="shared" ref="M574:N574" si="155">SUM(M575:M578)</f>
        <v>-88905</v>
      </c>
      <c r="N574" s="13">
        <f t="shared" si="155"/>
        <v>609221.66999999993</v>
      </c>
    </row>
    <row r="575" spans="1:14">
      <c r="A575" s="50" t="s">
        <v>708</v>
      </c>
      <c r="B575" s="16"/>
      <c r="C575" s="16"/>
      <c r="D575" s="75"/>
      <c r="E575" s="61"/>
      <c r="F575" s="16"/>
      <c r="G575" s="16"/>
      <c r="H575" s="16"/>
      <c r="I575" s="19"/>
      <c r="J575" s="12"/>
      <c r="K575" s="13"/>
      <c r="L575" s="53">
        <v>90000</v>
      </c>
      <c r="M575" s="13"/>
      <c r="N575" s="53">
        <f>L575+M575</f>
        <v>90000</v>
      </c>
    </row>
    <row r="576" spans="1:14">
      <c r="A576" s="50" t="s">
        <v>500</v>
      </c>
      <c r="B576" s="16"/>
      <c r="C576" s="16"/>
      <c r="D576" s="75"/>
      <c r="E576" s="61"/>
      <c r="F576" s="16"/>
      <c r="G576" s="16"/>
      <c r="H576" s="16"/>
      <c r="I576" s="19"/>
      <c r="J576" s="12"/>
      <c r="K576" s="13"/>
      <c r="L576" s="53">
        <v>32375</v>
      </c>
      <c r="M576" s="13"/>
      <c r="N576" s="53">
        <f t="shared" ref="N576:N578" si="156">L576+M576</f>
        <v>32375</v>
      </c>
    </row>
    <row r="577" spans="1:14">
      <c r="A577" s="50" t="s">
        <v>644</v>
      </c>
      <c r="B577" s="16"/>
      <c r="C577" s="16"/>
      <c r="D577" s="75"/>
      <c r="E577" s="61"/>
      <c r="F577" s="16"/>
      <c r="G577" s="16"/>
      <c r="H577" s="16"/>
      <c r="I577" s="19"/>
      <c r="J577" s="12"/>
      <c r="K577" s="13"/>
      <c r="L577" s="53">
        <v>88905</v>
      </c>
      <c r="M577" s="13">
        <v>-88905</v>
      </c>
      <c r="N577" s="53">
        <f t="shared" si="156"/>
        <v>0</v>
      </c>
    </row>
    <row r="578" spans="1:14">
      <c r="A578" s="50" t="s">
        <v>707</v>
      </c>
      <c r="B578" s="16"/>
      <c r="C578" s="16"/>
      <c r="D578" s="75"/>
      <c r="E578" s="61"/>
      <c r="F578" s="16"/>
      <c r="G578" s="16"/>
      <c r="H578" s="16"/>
      <c r="I578" s="19"/>
      <c r="J578" s="12"/>
      <c r="K578" s="13"/>
      <c r="L578" s="53">
        <v>486846.67</v>
      </c>
      <c r="M578" s="13"/>
      <c r="N578" s="53">
        <f t="shared" si="156"/>
        <v>486846.67</v>
      </c>
    </row>
    <row r="579" spans="1:14" ht="25.5">
      <c r="A579" s="40" t="s">
        <v>140</v>
      </c>
      <c r="B579" s="5" t="s">
        <v>99</v>
      </c>
      <c r="C579" s="5" t="s">
        <v>286</v>
      </c>
      <c r="D579" s="73" t="s">
        <v>149</v>
      </c>
      <c r="E579" s="5" t="s">
        <v>384</v>
      </c>
      <c r="F579" s="5" t="s">
        <v>141</v>
      </c>
      <c r="G579" s="5"/>
      <c r="H579" s="5" t="s">
        <v>1</v>
      </c>
      <c r="I579" s="38" t="s">
        <v>1</v>
      </c>
      <c r="J579" s="39">
        <f>J580</f>
        <v>450000</v>
      </c>
      <c r="K579" s="13"/>
      <c r="L579" s="27">
        <f t="shared" si="149"/>
        <v>450000</v>
      </c>
      <c r="M579" s="13"/>
      <c r="N579" s="27">
        <f t="shared" si="153"/>
        <v>450000</v>
      </c>
    </row>
    <row r="580" spans="1:14">
      <c r="A580" s="6" t="s">
        <v>142</v>
      </c>
      <c r="B580" s="5" t="s">
        <v>99</v>
      </c>
      <c r="C580" s="5" t="s">
        <v>286</v>
      </c>
      <c r="D580" s="73" t="s">
        <v>149</v>
      </c>
      <c r="E580" s="5" t="s">
        <v>384</v>
      </c>
      <c r="F580" s="5" t="s">
        <v>143</v>
      </c>
      <c r="G580" s="5"/>
      <c r="H580" s="5" t="s">
        <v>1</v>
      </c>
      <c r="I580" s="38" t="s">
        <v>1</v>
      </c>
      <c r="J580" s="39">
        <f>J581</f>
        <v>450000</v>
      </c>
      <c r="K580" s="13"/>
      <c r="L580" s="27">
        <f t="shared" si="149"/>
        <v>450000</v>
      </c>
      <c r="M580" s="13"/>
      <c r="N580" s="27">
        <f t="shared" si="153"/>
        <v>450000</v>
      </c>
    </row>
    <row r="581" spans="1:14">
      <c r="A581" s="17" t="s">
        <v>144</v>
      </c>
      <c r="B581" s="16" t="s">
        <v>99</v>
      </c>
      <c r="C581" s="16" t="s">
        <v>286</v>
      </c>
      <c r="D581" s="75" t="s">
        <v>149</v>
      </c>
      <c r="E581" s="61" t="s">
        <v>384</v>
      </c>
      <c r="F581" s="16" t="s">
        <v>143</v>
      </c>
      <c r="G581" s="16"/>
      <c r="H581" s="16" t="s">
        <v>145</v>
      </c>
      <c r="I581" s="19" t="s">
        <v>1</v>
      </c>
      <c r="J581" s="12">
        <f>J582+J583</f>
        <v>450000</v>
      </c>
      <c r="K581" s="13"/>
      <c r="L581" s="13">
        <f t="shared" si="149"/>
        <v>450000</v>
      </c>
      <c r="M581" s="13"/>
      <c r="N581" s="13">
        <f t="shared" si="153"/>
        <v>450000</v>
      </c>
    </row>
    <row r="582" spans="1:14" ht="25.5">
      <c r="A582" s="17" t="s">
        <v>146</v>
      </c>
      <c r="B582" s="16" t="s">
        <v>99</v>
      </c>
      <c r="C582" s="16" t="s">
        <v>286</v>
      </c>
      <c r="D582" s="75" t="s">
        <v>149</v>
      </c>
      <c r="E582" s="61" t="s">
        <v>384</v>
      </c>
      <c r="F582" s="16" t="s">
        <v>143</v>
      </c>
      <c r="G582" s="16"/>
      <c r="H582" s="16">
        <v>296</v>
      </c>
      <c r="I582" s="19" t="s">
        <v>147</v>
      </c>
      <c r="J582" s="12">
        <v>200000</v>
      </c>
      <c r="K582" s="13"/>
      <c r="L582" s="13">
        <f t="shared" si="149"/>
        <v>200000</v>
      </c>
      <c r="M582" s="13"/>
      <c r="N582" s="13">
        <f t="shared" si="153"/>
        <v>200000</v>
      </c>
    </row>
    <row r="583" spans="1:14" ht="25.5">
      <c r="A583" s="17" t="s">
        <v>214</v>
      </c>
      <c r="B583" s="16" t="s">
        <v>99</v>
      </c>
      <c r="C583" s="16" t="s">
        <v>286</v>
      </c>
      <c r="D583" s="75" t="s">
        <v>149</v>
      </c>
      <c r="E583" s="61" t="s">
        <v>384</v>
      </c>
      <c r="F583" s="16" t="s">
        <v>143</v>
      </c>
      <c r="G583" s="16"/>
      <c r="H583" s="16">
        <v>297</v>
      </c>
      <c r="I583" s="19" t="s">
        <v>147</v>
      </c>
      <c r="J583" s="12">
        <v>250000</v>
      </c>
      <c r="K583" s="13"/>
      <c r="L583" s="13">
        <f t="shared" si="149"/>
        <v>250000</v>
      </c>
      <c r="M583" s="13"/>
      <c r="N583" s="13">
        <f t="shared" si="153"/>
        <v>250000</v>
      </c>
    </row>
    <row r="584" spans="1:14">
      <c r="A584" s="36" t="s">
        <v>385</v>
      </c>
      <c r="B584" s="37" t="s">
        <v>99</v>
      </c>
      <c r="C584" s="5" t="s">
        <v>386</v>
      </c>
      <c r="D584" s="5" t="s">
        <v>1</v>
      </c>
      <c r="E584" s="5" t="s">
        <v>1</v>
      </c>
      <c r="F584" s="5" t="s">
        <v>1</v>
      </c>
      <c r="G584" s="5"/>
      <c r="H584" s="5" t="s">
        <v>1</v>
      </c>
      <c r="I584" s="38" t="s">
        <v>1</v>
      </c>
      <c r="J584" s="39">
        <f>J585+J591+J652</f>
        <v>88252527.239999995</v>
      </c>
      <c r="K584" s="39">
        <f>K585+K591+K652</f>
        <v>-5523920.4000000004</v>
      </c>
      <c r="L584" s="39">
        <f>L585+L591+L652</f>
        <v>88252527.239999995</v>
      </c>
      <c r="M584" s="39">
        <f t="shared" ref="M584:N584" si="157">M585+M591+M652</f>
        <v>-5199.6000000000004</v>
      </c>
      <c r="N584" s="39">
        <f t="shared" si="157"/>
        <v>88247327.640000001</v>
      </c>
    </row>
    <row r="585" spans="1:14">
      <c r="A585" s="36" t="s">
        <v>387</v>
      </c>
      <c r="B585" s="37">
        <v>803</v>
      </c>
      <c r="C585" s="5">
        <v>10</v>
      </c>
      <c r="D585" s="73" t="s">
        <v>102</v>
      </c>
      <c r="E585" s="5"/>
      <c r="F585" s="5"/>
      <c r="G585" s="5"/>
      <c r="H585" s="5"/>
      <c r="I585" s="38"/>
      <c r="J585" s="39">
        <f>J586</f>
        <v>372977.64</v>
      </c>
      <c r="K585" s="13"/>
      <c r="L585" s="27">
        <f t="shared" si="149"/>
        <v>372977.64</v>
      </c>
      <c r="M585" s="13"/>
      <c r="N585" s="27">
        <f t="shared" si="153"/>
        <v>372977.64</v>
      </c>
    </row>
    <row r="586" spans="1:14" ht="27">
      <c r="A586" s="98" t="s">
        <v>245</v>
      </c>
      <c r="B586" s="71">
        <v>803</v>
      </c>
      <c r="C586" s="42">
        <v>10</v>
      </c>
      <c r="D586" s="72" t="s">
        <v>102</v>
      </c>
      <c r="E586" s="42" t="s">
        <v>246</v>
      </c>
      <c r="F586" s="42"/>
      <c r="G586" s="42"/>
      <c r="H586" s="42"/>
      <c r="I586" s="43"/>
      <c r="J586" s="44">
        <f>J587</f>
        <v>372977.64</v>
      </c>
      <c r="K586" s="13"/>
      <c r="L586" s="109">
        <f t="shared" si="149"/>
        <v>372977.64</v>
      </c>
      <c r="M586" s="13"/>
      <c r="N586" s="27">
        <f t="shared" si="153"/>
        <v>372977.64</v>
      </c>
    </row>
    <row r="587" spans="1:14" ht="25.5">
      <c r="A587" s="40" t="s">
        <v>140</v>
      </c>
      <c r="B587" s="5" t="s">
        <v>99</v>
      </c>
      <c r="C587" s="5" t="s">
        <v>386</v>
      </c>
      <c r="D587" s="73" t="s">
        <v>102</v>
      </c>
      <c r="E587" s="5" t="s">
        <v>246</v>
      </c>
      <c r="F587" s="5" t="s">
        <v>141</v>
      </c>
      <c r="G587" s="5"/>
      <c r="H587" s="5"/>
      <c r="I587" s="38"/>
      <c r="J587" s="39">
        <f>J588</f>
        <v>372977.64</v>
      </c>
      <c r="K587" s="13"/>
      <c r="L587" s="27">
        <f t="shared" si="149"/>
        <v>372977.64</v>
      </c>
      <c r="M587" s="13"/>
      <c r="N587" s="27">
        <f t="shared" si="153"/>
        <v>372977.64</v>
      </c>
    </row>
    <row r="588" spans="1:14" ht="25.5">
      <c r="A588" s="40" t="s">
        <v>388</v>
      </c>
      <c r="B588" s="5" t="s">
        <v>99</v>
      </c>
      <c r="C588" s="5" t="s">
        <v>386</v>
      </c>
      <c r="D588" s="73" t="s">
        <v>102</v>
      </c>
      <c r="E588" s="5" t="s">
        <v>246</v>
      </c>
      <c r="F588" s="5">
        <v>310</v>
      </c>
      <c r="G588" s="5"/>
      <c r="H588" s="5"/>
      <c r="I588" s="38"/>
      <c r="J588" s="39">
        <f>J589</f>
        <v>372977.64</v>
      </c>
      <c r="K588" s="13"/>
      <c r="L588" s="27">
        <f t="shared" si="149"/>
        <v>372977.64</v>
      </c>
      <c r="M588" s="13"/>
      <c r="N588" s="27">
        <f t="shared" si="153"/>
        <v>372977.64</v>
      </c>
    </row>
    <row r="589" spans="1:14" ht="25.5">
      <c r="A589" s="36" t="s">
        <v>389</v>
      </c>
      <c r="B589" s="5" t="s">
        <v>99</v>
      </c>
      <c r="C589" s="5" t="s">
        <v>386</v>
      </c>
      <c r="D589" s="73" t="s">
        <v>102</v>
      </c>
      <c r="E589" s="5" t="s">
        <v>246</v>
      </c>
      <c r="F589" s="5">
        <v>312</v>
      </c>
      <c r="G589" s="5"/>
      <c r="H589" s="5"/>
      <c r="I589" s="38"/>
      <c r="J589" s="39">
        <f>J590</f>
        <v>372977.64</v>
      </c>
      <c r="K589" s="13"/>
      <c r="L589" s="27">
        <f t="shared" si="149"/>
        <v>372977.64</v>
      </c>
      <c r="M589" s="13"/>
      <c r="N589" s="27">
        <f t="shared" si="153"/>
        <v>372977.64</v>
      </c>
    </row>
    <row r="590" spans="1:14" ht="38.25">
      <c r="A590" s="99" t="s">
        <v>390</v>
      </c>
      <c r="B590" s="61" t="s">
        <v>99</v>
      </c>
      <c r="C590" s="61" t="s">
        <v>386</v>
      </c>
      <c r="D590" s="75" t="s">
        <v>102</v>
      </c>
      <c r="E590" s="61" t="s">
        <v>246</v>
      </c>
      <c r="F590" s="61">
        <v>312</v>
      </c>
      <c r="G590" s="61"/>
      <c r="H590" s="61">
        <v>264</v>
      </c>
      <c r="I590" s="56"/>
      <c r="J590" s="57">
        <v>372977.64</v>
      </c>
      <c r="K590" s="13"/>
      <c r="L590" s="13">
        <f t="shared" si="149"/>
        <v>372977.64</v>
      </c>
      <c r="M590" s="13"/>
      <c r="N590" s="27">
        <f t="shared" si="153"/>
        <v>372977.64</v>
      </c>
    </row>
    <row r="591" spans="1:14">
      <c r="A591" s="36" t="s">
        <v>391</v>
      </c>
      <c r="B591" s="37" t="s">
        <v>99</v>
      </c>
      <c r="C591" s="5" t="s">
        <v>386</v>
      </c>
      <c r="D591" s="5" t="s">
        <v>123</v>
      </c>
      <c r="E591" s="5" t="s">
        <v>1</v>
      </c>
      <c r="F591" s="5" t="s">
        <v>1</v>
      </c>
      <c r="G591" s="5"/>
      <c r="H591" s="5" t="s">
        <v>1</v>
      </c>
      <c r="I591" s="38" t="s">
        <v>1</v>
      </c>
      <c r="J591" s="39">
        <f>J592+J627+J644</f>
        <v>87008850</v>
      </c>
      <c r="K591" s="39">
        <f>K592+K627+K644</f>
        <v>-5523920.4000000004</v>
      </c>
      <c r="L591" s="39">
        <f>L592+L627+L644</f>
        <v>87008850</v>
      </c>
      <c r="M591" s="13"/>
      <c r="N591" s="27">
        <f t="shared" si="153"/>
        <v>87008850</v>
      </c>
    </row>
    <row r="592" spans="1:14">
      <c r="A592" s="40" t="s">
        <v>392</v>
      </c>
      <c r="B592" s="5" t="s">
        <v>99</v>
      </c>
      <c r="C592" s="5" t="s">
        <v>386</v>
      </c>
      <c r="D592" s="5" t="s">
        <v>123</v>
      </c>
      <c r="E592" s="5" t="s">
        <v>393</v>
      </c>
      <c r="F592" s="5" t="s">
        <v>1</v>
      </c>
      <c r="G592" s="5"/>
      <c r="H592" s="5" t="s">
        <v>1</v>
      </c>
      <c r="I592" s="38" t="s">
        <v>1</v>
      </c>
      <c r="J592" s="39">
        <f>J593+J598+J617</f>
        <v>3922000</v>
      </c>
      <c r="K592" s="13"/>
      <c r="L592" s="27">
        <f t="shared" si="149"/>
        <v>3922000</v>
      </c>
      <c r="M592" s="13"/>
      <c r="N592" s="27">
        <f t="shared" si="153"/>
        <v>3922000</v>
      </c>
    </row>
    <row r="593" spans="1:14">
      <c r="A593" s="40" t="s">
        <v>394</v>
      </c>
      <c r="B593" s="5">
        <v>803</v>
      </c>
      <c r="C593" s="5">
        <v>10</v>
      </c>
      <c r="D593" s="73" t="s">
        <v>123</v>
      </c>
      <c r="E593" s="5" t="s">
        <v>395</v>
      </c>
      <c r="F593" s="5"/>
      <c r="G593" s="5"/>
      <c r="H593" s="5"/>
      <c r="I593" s="38"/>
      <c r="J593" s="39">
        <f>J594</f>
        <v>200000</v>
      </c>
      <c r="K593" s="13"/>
      <c r="L593" s="27">
        <f t="shared" si="149"/>
        <v>200000</v>
      </c>
      <c r="M593" s="13"/>
      <c r="N593" s="27">
        <f t="shared" si="153"/>
        <v>200000</v>
      </c>
    </row>
    <row r="594" spans="1:14" ht="27">
      <c r="A594" s="41" t="s">
        <v>396</v>
      </c>
      <c r="B594" s="42">
        <v>803</v>
      </c>
      <c r="C594" s="42">
        <v>10</v>
      </c>
      <c r="D594" s="72" t="s">
        <v>123</v>
      </c>
      <c r="E594" s="42" t="s">
        <v>397</v>
      </c>
      <c r="F594" s="42"/>
      <c r="G594" s="42"/>
      <c r="H594" s="42"/>
      <c r="I594" s="43"/>
      <c r="J594" s="44">
        <f>J595</f>
        <v>200000</v>
      </c>
      <c r="K594" s="13"/>
      <c r="L594" s="109">
        <f t="shared" si="149"/>
        <v>200000</v>
      </c>
      <c r="M594" s="13"/>
      <c r="N594" s="27">
        <f t="shared" si="153"/>
        <v>200000</v>
      </c>
    </row>
    <row r="595" spans="1:14" ht="38.25">
      <c r="A595" s="40" t="s">
        <v>398</v>
      </c>
      <c r="B595" s="5">
        <v>803</v>
      </c>
      <c r="C595" s="5">
        <v>10</v>
      </c>
      <c r="D595" s="73" t="s">
        <v>123</v>
      </c>
      <c r="E595" s="5" t="s">
        <v>395</v>
      </c>
      <c r="F595" s="5">
        <v>630</v>
      </c>
      <c r="G595" s="5"/>
      <c r="H595" s="5"/>
      <c r="I595" s="38"/>
      <c r="J595" s="39">
        <f>J596</f>
        <v>200000</v>
      </c>
      <c r="K595" s="13"/>
      <c r="L595" s="27">
        <f t="shared" si="149"/>
        <v>200000</v>
      </c>
      <c r="M595" s="13"/>
      <c r="N595" s="27">
        <f t="shared" si="153"/>
        <v>200000</v>
      </c>
    </row>
    <row r="596" spans="1:14" ht="25.5">
      <c r="A596" s="6" t="s">
        <v>399</v>
      </c>
      <c r="B596" s="5">
        <v>803</v>
      </c>
      <c r="C596" s="5">
        <v>10</v>
      </c>
      <c r="D596" s="73" t="s">
        <v>123</v>
      </c>
      <c r="E596" s="5" t="s">
        <v>395</v>
      </c>
      <c r="F596" s="5">
        <v>630</v>
      </c>
      <c r="G596" s="5"/>
      <c r="H596" s="5"/>
      <c r="I596" s="38"/>
      <c r="J596" s="39">
        <f>J597</f>
        <v>200000</v>
      </c>
      <c r="K596" s="13"/>
      <c r="L596" s="27">
        <f t="shared" si="149"/>
        <v>200000</v>
      </c>
      <c r="M596" s="13"/>
      <c r="N596" s="27">
        <f t="shared" si="153"/>
        <v>200000</v>
      </c>
    </row>
    <row r="597" spans="1:14" ht="38.25">
      <c r="A597" s="17" t="s">
        <v>400</v>
      </c>
      <c r="B597" s="61">
        <v>803</v>
      </c>
      <c r="C597" s="61">
        <v>10</v>
      </c>
      <c r="D597" s="75" t="s">
        <v>123</v>
      </c>
      <c r="E597" s="61" t="s">
        <v>397</v>
      </c>
      <c r="F597" s="61">
        <v>634</v>
      </c>
      <c r="G597" s="61"/>
      <c r="H597" s="61">
        <v>246</v>
      </c>
      <c r="I597" s="38"/>
      <c r="J597" s="57">
        <v>200000</v>
      </c>
      <c r="K597" s="13"/>
      <c r="L597" s="13">
        <f t="shared" si="149"/>
        <v>200000</v>
      </c>
      <c r="M597" s="13"/>
      <c r="N597" s="13">
        <f t="shared" si="153"/>
        <v>200000</v>
      </c>
    </row>
    <row r="598" spans="1:14" ht="25.5">
      <c r="A598" s="40" t="s">
        <v>401</v>
      </c>
      <c r="B598" s="5" t="s">
        <v>99</v>
      </c>
      <c r="C598" s="5" t="s">
        <v>386</v>
      </c>
      <c r="D598" s="5" t="s">
        <v>123</v>
      </c>
      <c r="E598" s="5" t="s">
        <v>402</v>
      </c>
      <c r="F598" s="5" t="s">
        <v>1</v>
      </c>
      <c r="G598" s="5"/>
      <c r="H598" s="5" t="s">
        <v>1</v>
      </c>
      <c r="I598" s="38" t="s">
        <v>1</v>
      </c>
      <c r="J598" s="39">
        <f>J599</f>
        <v>3577000</v>
      </c>
      <c r="K598" s="13"/>
      <c r="L598" s="27">
        <f t="shared" si="149"/>
        <v>3577000</v>
      </c>
      <c r="M598" s="13"/>
      <c r="N598" s="27">
        <f t="shared" si="153"/>
        <v>3577000</v>
      </c>
    </row>
    <row r="599" spans="1:14" ht="40.5">
      <c r="A599" s="41" t="s">
        <v>403</v>
      </c>
      <c r="B599" s="42" t="s">
        <v>99</v>
      </c>
      <c r="C599" s="42" t="s">
        <v>386</v>
      </c>
      <c r="D599" s="42" t="s">
        <v>123</v>
      </c>
      <c r="E599" s="42" t="s">
        <v>404</v>
      </c>
      <c r="F599" s="42" t="s">
        <v>1</v>
      </c>
      <c r="G599" s="42"/>
      <c r="H599" s="42" t="s">
        <v>1</v>
      </c>
      <c r="I599" s="43" t="s">
        <v>1</v>
      </c>
      <c r="J599" s="44">
        <f>J600+J612</f>
        <v>3577000</v>
      </c>
      <c r="K599" s="13"/>
      <c r="L599" s="109">
        <f t="shared" si="149"/>
        <v>3577000</v>
      </c>
      <c r="M599" s="13"/>
      <c r="N599" s="27">
        <f t="shared" si="153"/>
        <v>3577000</v>
      </c>
    </row>
    <row r="600" spans="1:14" ht="25.5">
      <c r="A600" s="40" t="s">
        <v>129</v>
      </c>
      <c r="B600" s="5" t="s">
        <v>99</v>
      </c>
      <c r="C600" s="5" t="s">
        <v>386</v>
      </c>
      <c r="D600" s="5" t="s">
        <v>123</v>
      </c>
      <c r="E600" s="5" t="s">
        <v>404</v>
      </c>
      <c r="F600" s="5" t="s">
        <v>130</v>
      </c>
      <c r="G600" s="5"/>
      <c r="H600" s="5" t="s">
        <v>1</v>
      </c>
      <c r="I600" s="38" t="s">
        <v>1</v>
      </c>
      <c r="J600" s="39">
        <f>J601</f>
        <v>777000</v>
      </c>
      <c r="K600" s="13"/>
      <c r="L600" s="27">
        <f t="shared" si="149"/>
        <v>777000</v>
      </c>
      <c r="M600" s="13"/>
      <c r="N600" s="27">
        <f t="shared" si="153"/>
        <v>777000</v>
      </c>
    </row>
    <row r="601" spans="1:14" ht="38.25">
      <c r="A601" s="40" t="s">
        <v>131</v>
      </c>
      <c r="B601" s="5" t="s">
        <v>99</v>
      </c>
      <c r="C601" s="5" t="s">
        <v>386</v>
      </c>
      <c r="D601" s="5" t="s">
        <v>123</v>
      </c>
      <c r="E601" s="5" t="s">
        <v>404</v>
      </c>
      <c r="F601" s="5" t="s">
        <v>132</v>
      </c>
      <c r="G601" s="5"/>
      <c r="H601" s="5" t="s">
        <v>1</v>
      </c>
      <c r="I601" s="38" t="s">
        <v>1</v>
      </c>
      <c r="J601" s="39">
        <f>J602</f>
        <v>777000</v>
      </c>
      <c r="K601" s="13"/>
      <c r="L601" s="27">
        <f t="shared" si="149"/>
        <v>777000</v>
      </c>
      <c r="M601" s="13"/>
      <c r="N601" s="27">
        <f t="shared" si="153"/>
        <v>777000</v>
      </c>
    </row>
    <row r="602" spans="1:14" ht="38.25">
      <c r="A602" s="6" t="s">
        <v>133</v>
      </c>
      <c r="B602" s="5" t="s">
        <v>99</v>
      </c>
      <c r="C602" s="5" t="s">
        <v>386</v>
      </c>
      <c r="D602" s="5" t="s">
        <v>123</v>
      </c>
      <c r="E602" s="5" t="s">
        <v>404</v>
      </c>
      <c r="F602" s="5" t="s">
        <v>134</v>
      </c>
      <c r="G602" s="5"/>
      <c r="H602" s="5" t="s">
        <v>1</v>
      </c>
      <c r="I602" s="38" t="s">
        <v>1</v>
      </c>
      <c r="J602" s="39">
        <f>J603+J607</f>
        <v>777000</v>
      </c>
      <c r="K602" s="13"/>
      <c r="L602" s="27">
        <f t="shared" si="149"/>
        <v>777000</v>
      </c>
      <c r="M602" s="13"/>
      <c r="N602" s="27">
        <f t="shared" si="153"/>
        <v>777000</v>
      </c>
    </row>
    <row r="603" spans="1:14">
      <c r="A603" s="17" t="s">
        <v>188</v>
      </c>
      <c r="B603" s="16" t="s">
        <v>99</v>
      </c>
      <c r="C603" s="16" t="s">
        <v>386</v>
      </c>
      <c r="D603" s="16" t="s">
        <v>123</v>
      </c>
      <c r="E603" s="61" t="s">
        <v>404</v>
      </c>
      <c r="F603" s="16" t="s">
        <v>134</v>
      </c>
      <c r="G603" s="16"/>
      <c r="H603" s="16" t="s">
        <v>135</v>
      </c>
      <c r="I603" s="19" t="s">
        <v>1</v>
      </c>
      <c r="J603" s="12">
        <f>J604</f>
        <v>200000</v>
      </c>
      <c r="K603" s="13"/>
      <c r="L603" s="13">
        <f t="shared" si="149"/>
        <v>200000</v>
      </c>
      <c r="M603" s="13"/>
      <c r="N603" s="13">
        <f t="shared" si="153"/>
        <v>200000</v>
      </c>
    </row>
    <row r="604" spans="1:14">
      <c r="A604" s="17" t="s">
        <v>313</v>
      </c>
      <c r="B604" s="16" t="s">
        <v>99</v>
      </c>
      <c r="C604" s="16" t="s">
        <v>386</v>
      </c>
      <c r="D604" s="16" t="s">
        <v>123</v>
      </c>
      <c r="E604" s="61" t="s">
        <v>404</v>
      </c>
      <c r="F604" s="16" t="s">
        <v>134</v>
      </c>
      <c r="G604" s="16"/>
      <c r="H604" s="16" t="s">
        <v>135</v>
      </c>
      <c r="I604" s="19">
        <v>1140</v>
      </c>
      <c r="J604" s="12">
        <v>200000</v>
      </c>
      <c r="K604" s="13"/>
      <c r="L604" s="13">
        <f t="shared" si="149"/>
        <v>200000</v>
      </c>
      <c r="M604" s="13"/>
      <c r="N604" s="13">
        <f t="shared" si="153"/>
        <v>200000</v>
      </c>
    </row>
    <row r="605" spans="1:14">
      <c r="A605" s="50" t="s">
        <v>709</v>
      </c>
      <c r="B605" s="16"/>
      <c r="C605" s="16"/>
      <c r="D605" s="16"/>
      <c r="E605" s="61"/>
      <c r="F605" s="16"/>
      <c r="G605" s="16"/>
      <c r="H605" s="16"/>
      <c r="I605" s="19"/>
      <c r="J605" s="12"/>
      <c r="K605" s="13"/>
      <c r="L605" s="108">
        <v>100000</v>
      </c>
      <c r="M605" s="13"/>
      <c r="N605" s="108">
        <v>100000</v>
      </c>
    </row>
    <row r="606" spans="1:14" ht="25.5">
      <c r="A606" s="50" t="s">
        <v>710</v>
      </c>
      <c r="B606" s="16"/>
      <c r="C606" s="16"/>
      <c r="D606" s="16"/>
      <c r="E606" s="61"/>
      <c r="F606" s="16"/>
      <c r="G606" s="16"/>
      <c r="H606" s="16"/>
      <c r="I606" s="19"/>
      <c r="J606" s="12"/>
      <c r="K606" s="13"/>
      <c r="L606" s="108">
        <v>100000</v>
      </c>
      <c r="M606" s="13"/>
      <c r="N606" s="108">
        <v>100000</v>
      </c>
    </row>
    <row r="607" spans="1:14">
      <c r="A607" s="17" t="s">
        <v>137</v>
      </c>
      <c r="B607" s="16" t="s">
        <v>99</v>
      </c>
      <c r="C607" s="16" t="s">
        <v>386</v>
      </c>
      <c r="D607" s="16" t="s">
        <v>123</v>
      </c>
      <c r="E607" s="61" t="s">
        <v>404</v>
      </c>
      <c r="F607" s="16" t="s">
        <v>134</v>
      </c>
      <c r="G607" s="16"/>
      <c r="H607" s="16">
        <v>340</v>
      </c>
      <c r="I607" s="19" t="s">
        <v>1</v>
      </c>
      <c r="J607" s="12">
        <f>J608</f>
        <v>577000</v>
      </c>
      <c r="K607" s="13"/>
      <c r="L607" s="13">
        <f t="shared" si="149"/>
        <v>577000</v>
      </c>
      <c r="M607" s="13"/>
      <c r="N607" s="13">
        <f t="shared" si="153"/>
        <v>577000</v>
      </c>
    </row>
    <row r="608" spans="1:14" ht="25.5">
      <c r="A608" s="17" t="s">
        <v>138</v>
      </c>
      <c r="B608" s="16" t="s">
        <v>99</v>
      </c>
      <c r="C608" s="16" t="s">
        <v>386</v>
      </c>
      <c r="D608" s="16" t="s">
        <v>123</v>
      </c>
      <c r="E608" s="61" t="s">
        <v>404</v>
      </c>
      <c r="F608" s="16" t="s">
        <v>134</v>
      </c>
      <c r="G608" s="16"/>
      <c r="H608" s="16">
        <v>349</v>
      </c>
      <c r="I608" s="19" t="s">
        <v>139</v>
      </c>
      <c r="J608" s="12">
        <v>577000</v>
      </c>
      <c r="K608" s="13"/>
      <c r="L608" s="13">
        <f t="shared" si="149"/>
        <v>577000</v>
      </c>
      <c r="M608" s="13"/>
      <c r="N608" s="13">
        <f t="shared" si="153"/>
        <v>577000</v>
      </c>
    </row>
    <row r="609" spans="1:14">
      <c r="A609" s="50" t="s">
        <v>708</v>
      </c>
      <c r="B609" s="16"/>
      <c r="C609" s="16"/>
      <c r="D609" s="16"/>
      <c r="E609" s="61"/>
      <c r="F609" s="16"/>
      <c r="G609" s="16"/>
      <c r="H609" s="16"/>
      <c r="I609" s="19"/>
      <c r="J609" s="12"/>
      <c r="K609" s="13"/>
      <c r="L609" s="53">
        <v>217000</v>
      </c>
      <c r="M609" s="13"/>
      <c r="N609" s="53">
        <v>217000</v>
      </c>
    </row>
    <row r="610" spans="1:14">
      <c r="A610" s="50" t="s">
        <v>711</v>
      </c>
      <c r="B610" s="16"/>
      <c r="C610" s="16"/>
      <c r="D610" s="16"/>
      <c r="E610" s="61"/>
      <c r="F610" s="16"/>
      <c r="G610" s="16"/>
      <c r="H610" s="16"/>
      <c r="I610" s="19"/>
      <c r="J610" s="12"/>
      <c r="K610" s="13"/>
      <c r="L610" s="53">
        <v>100000</v>
      </c>
      <c r="M610" s="13"/>
      <c r="N610" s="53">
        <v>100000</v>
      </c>
    </row>
    <row r="611" spans="1:14">
      <c r="A611" s="50" t="s">
        <v>712</v>
      </c>
      <c r="B611" s="16"/>
      <c r="C611" s="16"/>
      <c r="D611" s="16"/>
      <c r="E611" s="61"/>
      <c r="F611" s="16"/>
      <c r="G611" s="16"/>
      <c r="H611" s="16"/>
      <c r="I611" s="19"/>
      <c r="J611" s="12"/>
      <c r="K611" s="13"/>
      <c r="L611" s="53">
        <v>260000</v>
      </c>
      <c r="M611" s="13"/>
      <c r="N611" s="53">
        <v>260000</v>
      </c>
    </row>
    <row r="612" spans="1:14" ht="25.5">
      <c r="A612" s="40" t="s">
        <v>140</v>
      </c>
      <c r="B612" s="5" t="s">
        <v>99</v>
      </c>
      <c r="C612" s="5" t="s">
        <v>386</v>
      </c>
      <c r="D612" s="5" t="s">
        <v>123</v>
      </c>
      <c r="E612" s="5" t="s">
        <v>404</v>
      </c>
      <c r="F612" s="5" t="s">
        <v>141</v>
      </c>
      <c r="G612" s="5"/>
      <c r="H612" s="5" t="s">
        <v>1</v>
      </c>
      <c r="I612" s="38" t="s">
        <v>1</v>
      </c>
      <c r="J612" s="39">
        <f>J613</f>
        <v>2800000</v>
      </c>
      <c r="K612" s="13"/>
      <c r="L612" s="27">
        <f t="shared" si="149"/>
        <v>2800000</v>
      </c>
      <c r="M612" s="13"/>
      <c r="N612" s="27">
        <f t="shared" si="153"/>
        <v>2800000</v>
      </c>
    </row>
    <row r="613" spans="1:14" ht="25.5">
      <c r="A613" s="40" t="s">
        <v>388</v>
      </c>
      <c r="B613" s="5" t="s">
        <v>99</v>
      </c>
      <c r="C613" s="5" t="s">
        <v>386</v>
      </c>
      <c r="D613" s="5" t="s">
        <v>123</v>
      </c>
      <c r="E613" s="5" t="s">
        <v>404</v>
      </c>
      <c r="F613" s="5">
        <v>310</v>
      </c>
      <c r="G613" s="5"/>
      <c r="H613" s="5" t="s">
        <v>1</v>
      </c>
      <c r="I613" s="38" t="s">
        <v>1</v>
      </c>
      <c r="J613" s="39">
        <f>J614</f>
        <v>2800000</v>
      </c>
      <c r="K613" s="13"/>
      <c r="L613" s="27">
        <f t="shared" si="149"/>
        <v>2800000</v>
      </c>
      <c r="M613" s="13"/>
      <c r="N613" s="27">
        <f t="shared" si="153"/>
        <v>2800000</v>
      </c>
    </row>
    <row r="614" spans="1:14" ht="38.25">
      <c r="A614" s="6" t="s">
        <v>405</v>
      </c>
      <c r="B614" s="5" t="s">
        <v>99</v>
      </c>
      <c r="C614" s="5" t="s">
        <v>386</v>
      </c>
      <c r="D614" s="5" t="s">
        <v>123</v>
      </c>
      <c r="E614" s="5" t="s">
        <v>404</v>
      </c>
      <c r="F614" s="5">
        <v>313</v>
      </c>
      <c r="G614" s="5"/>
      <c r="H614" s="5" t="s">
        <v>1</v>
      </c>
      <c r="I614" s="38" t="s">
        <v>1</v>
      </c>
      <c r="J614" s="39">
        <f>J615</f>
        <v>2800000</v>
      </c>
      <c r="K614" s="13"/>
      <c r="L614" s="27">
        <f t="shared" si="149"/>
        <v>2800000</v>
      </c>
      <c r="M614" s="13"/>
      <c r="N614" s="27">
        <f t="shared" si="153"/>
        <v>2800000</v>
      </c>
    </row>
    <row r="615" spans="1:14">
      <c r="A615" s="17" t="s">
        <v>406</v>
      </c>
      <c r="B615" s="16" t="s">
        <v>99</v>
      </c>
      <c r="C615" s="16" t="s">
        <v>386</v>
      </c>
      <c r="D615" s="16" t="s">
        <v>123</v>
      </c>
      <c r="E615" s="61" t="s">
        <v>404</v>
      </c>
      <c r="F615" s="16">
        <v>313</v>
      </c>
      <c r="G615" s="16"/>
      <c r="H615" s="16" t="s">
        <v>407</v>
      </c>
      <c r="I615" s="19" t="s">
        <v>1</v>
      </c>
      <c r="J615" s="12">
        <f>J616</f>
        <v>2800000</v>
      </c>
      <c r="K615" s="13"/>
      <c r="L615" s="13">
        <f t="shared" si="149"/>
        <v>2800000</v>
      </c>
      <c r="M615" s="13"/>
      <c r="N615" s="13">
        <f t="shared" si="153"/>
        <v>2800000</v>
      </c>
    </row>
    <row r="616" spans="1:14">
      <c r="A616" s="17" t="s">
        <v>158</v>
      </c>
      <c r="B616" s="16" t="s">
        <v>99</v>
      </c>
      <c r="C616" s="16" t="s">
        <v>386</v>
      </c>
      <c r="D616" s="16" t="s">
        <v>123</v>
      </c>
      <c r="E616" s="61" t="s">
        <v>404</v>
      </c>
      <c r="F616" s="16">
        <v>313</v>
      </c>
      <c r="G616" s="16"/>
      <c r="H616" s="16" t="s">
        <v>407</v>
      </c>
      <c r="I616" s="19" t="s">
        <v>408</v>
      </c>
      <c r="J616" s="12">
        <v>2800000</v>
      </c>
      <c r="K616" s="13"/>
      <c r="L616" s="13">
        <f t="shared" si="149"/>
        <v>2800000</v>
      </c>
      <c r="M616" s="13"/>
      <c r="N616" s="13">
        <f t="shared" si="153"/>
        <v>2800000</v>
      </c>
    </row>
    <row r="617" spans="1:14">
      <c r="A617" s="40" t="s">
        <v>409</v>
      </c>
      <c r="B617" s="5" t="s">
        <v>99</v>
      </c>
      <c r="C617" s="5" t="s">
        <v>386</v>
      </c>
      <c r="D617" s="5" t="s">
        <v>123</v>
      </c>
      <c r="E617" s="5" t="s">
        <v>410</v>
      </c>
      <c r="F617" s="5" t="s">
        <v>1</v>
      </c>
      <c r="G617" s="5"/>
      <c r="H617" s="5" t="s">
        <v>1</v>
      </c>
      <c r="I617" s="38" t="s">
        <v>1</v>
      </c>
      <c r="J617" s="39">
        <f>J618</f>
        <v>145000</v>
      </c>
      <c r="K617" s="13"/>
      <c r="L617" s="27">
        <f t="shared" si="149"/>
        <v>145000</v>
      </c>
      <c r="M617" s="13"/>
      <c r="N617" s="27">
        <f t="shared" si="153"/>
        <v>145000</v>
      </c>
    </row>
    <row r="618" spans="1:14" ht="27">
      <c r="A618" s="41" t="s">
        <v>411</v>
      </c>
      <c r="B618" s="42" t="s">
        <v>99</v>
      </c>
      <c r="C618" s="42" t="s">
        <v>386</v>
      </c>
      <c r="D618" s="42" t="s">
        <v>123</v>
      </c>
      <c r="E618" s="42" t="s">
        <v>412</v>
      </c>
      <c r="F618" s="42" t="s">
        <v>1</v>
      </c>
      <c r="G618" s="42"/>
      <c r="H618" s="42" t="s">
        <v>1</v>
      </c>
      <c r="I618" s="43" t="s">
        <v>1</v>
      </c>
      <c r="J618" s="44">
        <f>J619</f>
        <v>145000</v>
      </c>
      <c r="K618" s="13"/>
      <c r="L618" s="109">
        <f t="shared" si="149"/>
        <v>145000</v>
      </c>
      <c r="M618" s="13"/>
      <c r="N618" s="27">
        <f t="shared" si="153"/>
        <v>145000</v>
      </c>
    </row>
    <row r="619" spans="1:14" ht="25.5">
      <c r="A619" s="40" t="s">
        <v>129</v>
      </c>
      <c r="B619" s="5" t="s">
        <v>99</v>
      </c>
      <c r="C619" s="5" t="s">
        <v>386</v>
      </c>
      <c r="D619" s="5" t="s">
        <v>123</v>
      </c>
      <c r="E619" s="42" t="s">
        <v>412</v>
      </c>
      <c r="F619" s="5" t="s">
        <v>130</v>
      </c>
      <c r="G619" s="5"/>
      <c r="H619" s="5" t="s">
        <v>1</v>
      </c>
      <c r="I619" s="38" t="s">
        <v>1</v>
      </c>
      <c r="J619" s="39">
        <f>J620</f>
        <v>145000</v>
      </c>
      <c r="K619" s="13"/>
      <c r="L619" s="27">
        <f t="shared" si="149"/>
        <v>145000</v>
      </c>
      <c r="M619" s="13"/>
      <c r="N619" s="27">
        <f t="shared" si="153"/>
        <v>145000</v>
      </c>
    </row>
    <row r="620" spans="1:14" ht="38.25">
      <c r="A620" s="40" t="s">
        <v>131</v>
      </c>
      <c r="B620" s="5" t="s">
        <v>99</v>
      </c>
      <c r="C620" s="5" t="s">
        <v>386</v>
      </c>
      <c r="D620" s="5" t="s">
        <v>123</v>
      </c>
      <c r="E620" s="5" t="s">
        <v>412</v>
      </c>
      <c r="F620" s="5" t="s">
        <v>132</v>
      </c>
      <c r="G620" s="5"/>
      <c r="H620" s="5" t="s">
        <v>1</v>
      </c>
      <c r="I620" s="38" t="s">
        <v>1</v>
      </c>
      <c r="J620" s="39">
        <f>J621</f>
        <v>145000</v>
      </c>
      <c r="K620" s="13"/>
      <c r="L620" s="27">
        <f t="shared" si="149"/>
        <v>145000</v>
      </c>
      <c r="M620" s="13"/>
      <c r="N620" s="27">
        <f t="shared" si="153"/>
        <v>145000</v>
      </c>
    </row>
    <row r="621" spans="1:14" ht="38.25">
      <c r="A621" s="6" t="s">
        <v>133</v>
      </c>
      <c r="B621" s="5" t="s">
        <v>99</v>
      </c>
      <c r="C621" s="5" t="s">
        <v>386</v>
      </c>
      <c r="D621" s="5" t="s">
        <v>123</v>
      </c>
      <c r="E621" s="5" t="s">
        <v>412</v>
      </c>
      <c r="F621" s="5" t="s">
        <v>134</v>
      </c>
      <c r="G621" s="5"/>
      <c r="H621" s="5" t="s">
        <v>1</v>
      </c>
      <c r="I621" s="38" t="s">
        <v>1</v>
      </c>
      <c r="J621" s="39">
        <f>J622+J624</f>
        <v>145000</v>
      </c>
      <c r="K621" s="13"/>
      <c r="L621" s="27">
        <f t="shared" si="149"/>
        <v>145000</v>
      </c>
      <c r="M621" s="13"/>
      <c r="N621" s="27">
        <f t="shared" si="153"/>
        <v>145000</v>
      </c>
    </row>
    <row r="622" spans="1:14">
      <c r="A622" s="17" t="s">
        <v>235</v>
      </c>
      <c r="B622" s="16" t="s">
        <v>99</v>
      </c>
      <c r="C622" s="16" t="s">
        <v>386</v>
      </c>
      <c r="D622" s="16" t="s">
        <v>123</v>
      </c>
      <c r="E622" s="61" t="s">
        <v>412</v>
      </c>
      <c r="F622" s="16" t="s">
        <v>134</v>
      </c>
      <c r="G622" s="16"/>
      <c r="H622" s="16" t="s">
        <v>354</v>
      </c>
      <c r="I622" s="19" t="s">
        <v>1</v>
      </c>
      <c r="J622" s="12">
        <f>J623</f>
        <v>45000</v>
      </c>
      <c r="K622" s="13"/>
      <c r="L622" s="13">
        <f t="shared" si="149"/>
        <v>45000</v>
      </c>
      <c r="M622" s="13"/>
      <c r="N622" s="13">
        <f t="shared" si="153"/>
        <v>45000</v>
      </c>
    </row>
    <row r="623" spans="1:14" ht="25.5">
      <c r="A623" s="17" t="s">
        <v>413</v>
      </c>
      <c r="B623" s="16" t="s">
        <v>99</v>
      </c>
      <c r="C623" s="16" t="s">
        <v>386</v>
      </c>
      <c r="D623" s="16" t="s">
        <v>123</v>
      </c>
      <c r="E623" s="61" t="s">
        <v>412</v>
      </c>
      <c r="F623" s="16" t="s">
        <v>134</v>
      </c>
      <c r="G623" s="16"/>
      <c r="H623" s="16" t="s">
        <v>354</v>
      </c>
      <c r="I623" s="19" t="s">
        <v>355</v>
      </c>
      <c r="J623" s="12">
        <v>45000</v>
      </c>
      <c r="K623" s="13"/>
      <c r="L623" s="13">
        <f t="shared" si="149"/>
        <v>45000</v>
      </c>
      <c r="M623" s="13"/>
      <c r="N623" s="13">
        <f t="shared" si="153"/>
        <v>45000</v>
      </c>
    </row>
    <row r="624" spans="1:14">
      <c r="A624" s="17" t="s">
        <v>188</v>
      </c>
      <c r="B624" s="16" t="s">
        <v>99</v>
      </c>
      <c r="C624" s="16" t="s">
        <v>386</v>
      </c>
      <c r="D624" s="16" t="s">
        <v>123</v>
      </c>
      <c r="E624" s="61" t="s">
        <v>412</v>
      </c>
      <c r="F624" s="16" t="s">
        <v>134</v>
      </c>
      <c r="G624" s="16"/>
      <c r="H624" s="16" t="s">
        <v>135</v>
      </c>
      <c r="I624" s="19" t="s">
        <v>1</v>
      </c>
      <c r="J624" s="12">
        <f>J625</f>
        <v>100000</v>
      </c>
      <c r="K624" s="13"/>
      <c r="L624" s="13">
        <f t="shared" si="149"/>
        <v>100000</v>
      </c>
      <c r="M624" s="13"/>
      <c r="N624" s="13">
        <f t="shared" si="153"/>
        <v>100000</v>
      </c>
    </row>
    <row r="625" spans="1:14">
      <c r="A625" s="17" t="s">
        <v>313</v>
      </c>
      <c r="B625" s="16" t="s">
        <v>99</v>
      </c>
      <c r="C625" s="16" t="s">
        <v>386</v>
      </c>
      <c r="D625" s="16" t="s">
        <v>123</v>
      </c>
      <c r="E625" s="61" t="s">
        <v>412</v>
      </c>
      <c r="F625" s="16" t="s">
        <v>134</v>
      </c>
      <c r="G625" s="16"/>
      <c r="H625" s="16" t="s">
        <v>135</v>
      </c>
      <c r="I625" s="19">
        <v>1140</v>
      </c>
      <c r="J625" s="12">
        <v>100000</v>
      </c>
      <c r="K625" s="13"/>
      <c r="L625" s="13">
        <f t="shared" si="149"/>
        <v>100000</v>
      </c>
      <c r="M625" s="13"/>
      <c r="N625" s="13">
        <f t="shared" si="153"/>
        <v>100000</v>
      </c>
    </row>
    <row r="626" spans="1:14" ht="25.5">
      <c r="A626" s="50" t="s">
        <v>713</v>
      </c>
      <c r="B626" s="16"/>
      <c r="C626" s="16"/>
      <c r="D626" s="16"/>
      <c r="E626" s="61"/>
      <c r="F626" s="16"/>
      <c r="G626" s="16"/>
      <c r="H626" s="16"/>
      <c r="I626" s="19"/>
      <c r="J626" s="12"/>
      <c r="K626" s="13"/>
      <c r="L626" s="13"/>
      <c r="M626" s="13"/>
      <c r="N626" s="13"/>
    </row>
    <row r="627" spans="1:14" ht="38.25">
      <c r="A627" s="40" t="s">
        <v>414</v>
      </c>
      <c r="B627" s="5" t="s">
        <v>99</v>
      </c>
      <c r="C627" s="5" t="s">
        <v>386</v>
      </c>
      <c r="D627" s="5" t="s">
        <v>123</v>
      </c>
      <c r="E627" s="5" t="s">
        <v>415</v>
      </c>
      <c r="F627" s="5" t="s">
        <v>1</v>
      </c>
      <c r="G627" s="5"/>
      <c r="H627" s="5" t="s">
        <v>1</v>
      </c>
      <c r="I627" s="38" t="s">
        <v>1</v>
      </c>
      <c r="J627" s="39">
        <f>J628+J634</f>
        <v>81446800</v>
      </c>
      <c r="K627" s="39">
        <f>K628+K634</f>
        <v>-5523920.4000000004</v>
      </c>
      <c r="L627" s="39">
        <f>L628+L634</f>
        <v>81446800</v>
      </c>
      <c r="M627" s="13"/>
      <c r="N627" s="27">
        <f t="shared" si="153"/>
        <v>81446800</v>
      </c>
    </row>
    <row r="628" spans="1:14" ht="51">
      <c r="A628" s="40" t="s">
        <v>416</v>
      </c>
      <c r="B628" s="5" t="s">
        <v>99</v>
      </c>
      <c r="C628" s="5" t="s">
        <v>386</v>
      </c>
      <c r="D628" s="5" t="s">
        <v>123</v>
      </c>
      <c r="E628" s="5" t="s">
        <v>417</v>
      </c>
      <c r="F628" s="5" t="s">
        <v>1</v>
      </c>
      <c r="G628" s="5"/>
      <c r="H628" s="5" t="s">
        <v>1</v>
      </c>
      <c r="I628" s="38" t="s">
        <v>1</v>
      </c>
      <c r="J628" s="39">
        <f t="shared" ref="J628:L632" si="158">J629</f>
        <v>79000000</v>
      </c>
      <c r="K628" s="39">
        <f t="shared" si="158"/>
        <v>-5523920.4000000004</v>
      </c>
      <c r="L628" s="39">
        <f t="shared" si="158"/>
        <v>79000000</v>
      </c>
      <c r="M628" s="13"/>
      <c r="N628" s="27">
        <f t="shared" si="153"/>
        <v>79000000</v>
      </c>
    </row>
    <row r="629" spans="1:14" ht="27">
      <c r="A629" s="41" t="s">
        <v>418</v>
      </c>
      <c r="B629" s="42" t="s">
        <v>99</v>
      </c>
      <c r="C629" s="42" t="s">
        <v>386</v>
      </c>
      <c r="D629" s="42" t="s">
        <v>123</v>
      </c>
      <c r="E629" s="69" t="s">
        <v>419</v>
      </c>
      <c r="F629" s="42" t="s">
        <v>1</v>
      </c>
      <c r="G629" s="42"/>
      <c r="H629" s="42" t="s">
        <v>1</v>
      </c>
      <c r="I629" s="43" t="s">
        <v>1</v>
      </c>
      <c r="J629" s="44">
        <f t="shared" si="158"/>
        <v>79000000</v>
      </c>
      <c r="K629" s="44">
        <f t="shared" si="158"/>
        <v>-5523920.4000000004</v>
      </c>
      <c r="L629" s="44">
        <f t="shared" si="158"/>
        <v>79000000</v>
      </c>
      <c r="M629" s="13"/>
      <c r="N629" s="27">
        <f t="shared" si="153"/>
        <v>79000000</v>
      </c>
    </row>
    <row r="630" spans="1:14">
      <c r="A630" s="40" t="s">
        <v>202</v>
      </c>
      <c r="B630" s="5" t="s">
        <v>99</v>
      </c>
      <c r="C630" s="5" t="s">
        <v>386</v>
      </c>
      <c r="D630" s="5" t="s">
        <v>123</v>
      </c>
      <c r="E630" s="46" t="s">
        <v>419</v>
      </c>
      <c r="F630" s="46">
        <v>800</v>
      </c>
      <c r="G630" s="46"/>
      <c r="H630" s="46"/>
      <c r="I630" s="48"/>
      <c r="J630" s="26">
        <f t="shared" si="158"/>
        <v>79000000</v>
      </c>
      <c r="K630" s="26">
        <f t="shared" si="158"/>
        <v>-5523920.4000000004</v>
      </c>
      <c r="L630" s="26">
        <f t="shared" si="158"/>
        <v>79000000</v>
      </c>
      <c r="M630" s="13"/>
      <c r="N630" s="27">
        <f t="shared" si="153"/>
        <v>79000000</v>
      </c>
    </row>
    <row r="631" spans="1:14">
      <c r="A631" s="45" t="s">
        <v>212</v>
      </c>
      <c r="B631" s="5" t="s">
        <v>99</v>
      </c>
      <c r="C631" s="5" t="s">
        <v>386</v>
      </c>
      <c r="D631" s="5" t="s">
        <v>123</v>
      </c>
      <c r="E631" s="46" t="s">
        <v>419</v>
      </c>
      <c r="F631" s="63">
        <v>853</v>
      </c>
      <c r="G631" s="63"/>
      <c r="H631" s="63"/>
      <c r="I631" s="65"/>
      <c r="J631" s="26">
        <f t="shared" si="158"/>
        <v>79000000</v>
      </c>
      <c r="K631" s="26">
        <f t="shared" si="158"/>
        <v>-5523920.4000000004</v>
      </c>
      <c r="L631" s="26">
        <f t="shared" si="158"/>
        <v>79000000</v>
      </c>
      <c r="M631" s="13"/>
      <c r="N631" s="27">
        <f t="shared" si="153"/>
        <v>79000000</v>
      </c>
    </row>
    <row r="632" spans="1:14">
      <c r="A632" s="66" t="s">
        <v>144</v>
      </c>
      <c r="B632" s="16" t="s">
        <v>99</v>
      </c>
      <c r="C632" s="16" t="s">
        <v>386</v>
      </c>
      <c r="D632" s="16" t="s">
        <v>123</v>
      </c>
      <c r="E632" s="16" t="s">
        <v>419</v>
      </c>
      <c r="F632" s="67">
        <v>853</v>
      </c>
      <c r="G632" s="67"/>
      <c r="H632" s="67">
        <v>290</v>
      </c>
      <c r="I632" s="68"/>
      <c r="J632" s="12">
        <f t="shared" si="158"/>
        <v>79000000</v>
      </c>
      <c r="K632" s="12">
        <f t="shared" si="158"/>
        <v>-5523920.4000000004</v>
      </c>
      <c r="L632" s="12">
        <f t="shared" si="158"/>
        <v>79000000</v>
      </c>
      <c r="M632" s="13"/>
      <c r="N632" s="13">
        <f t="shared" si="153"/>
        <v>79000000</v>
      </c>
    </row>
    <row r="633" spans="1:14" ht="25.5">
      <c r="A633" s="17" t="s">
        <v>420</v>
      </c>
      <c r="B633" s="16" t="s">
        <v>99</v>
      </c>
      <c r="C633" s="16" t="s">
        <v>386</v>
      </c>
      <c r="D633" s="16" t="s">
        <v>123</v>
      </c>
      <c r="E633" s="16" t="s">
        <v>419</v>
      </c>
      <c r="F633" s="67">
        <v>853</v>
      </c>
      <c r="G633" s="67"/>
      <c r="H633" s="67">
        <v>298</v>
      </c>
      <c r="I633" s="68">
        <v>1150</v>
      </c>
      <c r="J633" s="12">
        <v>79000000</v>
      </c>
      <c r="K633" s="13">
        <v>-5523920.4000000004</v>
      </c>
      <c r="L633" s="13">
        <v>79000000</v>
      </c>
      <c r="M633" s="13"/>
      <c r="N633" s="13">
        <f t="shared" si="153"/>
        <v>79000000</v>
      </c>
    </row>
    <row r="634" spans="1:14" ht="38.25">
      <c r="A634" s="40" t="s">
        <v>421</v>
      </c>
      <c r="B634" s="5" t="s">
        <v>99</v>
      </c>
      <c r="C634" s="5" t="s">
        <v>386</v>
      </c>
      <c r="D634" s="5" t="s">
        <v>123</v>
      </c>
      <c r="E634" s="5" t="s">
        <v>422</v>
      </c>
      <c r="F634" s="5" t="s">
        <v>1</v>
      </c>
      <c r="G634" s="5"/>
      <c r="H634" s="5" t="s">
        <v>1</v>
      </c>
      <c r="I634" s="38" t="s">
        <v>1</v>
      </c>
      <c r="J634" s="39">
        <f t="shared" ref="J634:J639" si="159">J635</f>
        <v>2446800</v>
      </c>
      <c r="K634" s="13"/>
      <c r="L634" s="27">
        <f>L635</f>
        <v>2446800</v>
      </c>
      <c r="M634" s="27">
        <f t="shared" ref="M634:N634" si="160">M635</f>
        <v>0</v>
      </c>
      <c r="N634" s="27">
        <f t="shared" si="160"/>
        <v>2446800</v>
      </c>
    </row>
    <row r="635" spans="1:14" ht="27">
      <c r="A635" s="41" t="s">
        <v>423</v>
      </c>
      <c r="B635" s="42" t="s">
        <v>99</v>
      </c>
      <c r="C635" s="42" t="s">
        <v>386</v>
      </c>
      <c r="D635" s="42" t="s">
        <v>123</v>
      </c>
      <c r="E635" s="42" t="s">
        <v>422</v>
      </c>
      <c r="F635" s="42" t="s">
        <v>1</v>
      </c>
      <c r="G635" s="42"/>
      <c r="H635" s="42" t="s">
        <v>1</v>
      </c>
      <c r="I635" s="43" t="s">
        <v>1</v>
      </c>
      <c r="J635" s="44">
        <f t="shared" si="159"/>
        <v>2446800</v>
      </c>
      <c r="K635" s="13"/>
      <c r="L635" s="109">
        <f>L636+L642</f>
        <v>2446800</v>
      </c>
      <c r="M635" s="109">
        <f t="shared" ref="M635:N635" si="161">M636+M642</f>
        <v>0</v>
      </c>
      <c r="N635" s="109">
        <f t="shared" si="161"/>
        <v>2446800</v>
      </c>
    </row>
    <row r="636" spans="1:14" ht="25.5">
      <c r="A636" s="40" t="s">
        <v>140</v>
      </c>
      <c r="B636" s="5" t="s">
        <v>99</v>
      </c>
      <c r="C636" s="5" t="s">
        <v>386</v>
      </c>
      <c r="D636" s="5" t="s">
        <v>123</v>
      </c>
      <c r="E636" s="5" t="s">
        <v>422</v>
      </c>
      <c r="F636" s="5" t="s">
        <v>141</v>
      </c>
      <c r="G636" s="5"/>
      <c r="H636" s="5" t="s">
        <v>1</v>
      </c>
      <c r="I636" s="38" t="s">
        <v>1</v>
      </c>
      <c r="J636" s="39">
        <f t="shared" si="159"/>
        <v>2446800</v>
      </c>
      <c r="K636" s="13"/>
      <c r="L636" s="27">
        <f>L637</f>
        <v>2446800</v>
      </c>
      <c r="M636" s="27">
        <f t="shared" ref="M636:N639" si="162">M637</f>
        <v>-2446800</v>
      </c>
      <c r="N636" s="27">
        <f t="shared" si="162"/>
        <v>0</v>
      </c>
    </row>
    <row r="637" spans="1:14" ht="38.25">
      <c r="A637" s="40" t="s">
        <v>424</v>
      </c>
      <c r="B637" s="5" t="s">
        <v>99</v>
      </c>
      <c r="C637" s="5" t="s">
        <v>386</v>
      </c>
      <c r="D637" s="5" t="s">
        <v>123</v>
      </c>
      <c r="E637" s="5" t="s">
        <v>422</v>
      </c>
      <c r="F637" s="5" t="s">
        <v>425</v>
      </c>
      <c r="G637" s="5"/>
      <c r="H637" s="5" t="s">
        <v>1</v>
      </c>
      <c r="I637" s="38" t="s">
        <v>1</v>
      </c>
      <c r="J637" s="39">
        <f t="shared" si="159"/>
        <v>2446800</v>
      </c>
      <c r="K637" s="13"/>
      <c r="L637" s="27">
        <f>L638</f>
        <v>2446800</v>
      </c>
      <c r="M637" s="27">
        <f t="shared" si="162"/>
        <v>-2446800</v>
      </c>
      <c r="N637" s="27">
        <f t="shared" si="162"/>
        <v>0</v>
      </c>
    </row>
    <row r="638" spans="1:14">
      <c r="A638" s="6" t="s">
        <v>426</v>
      </c>
      <c r="B638" s="5" t="s">
        <v>99</v>
      </c>
      <c r="C638" s="5" t="s">
        <v>386</v>
      </c>
      <c r="D638" s="5" t="s">
        <v>123</v>
      </c>
      <c r="E638" s="5" t="s">
        <v>422</v>
      </c>
      <c r="F638" s="5" t="s">
        <v>427</v>
      </c>
      <c r="G638" s="5"/>
      <c r="H638" s="5" t="s">
        <v>1</v>
      </c>
      <c r="I638" s="38" t="s">
        <v>1</v>
      </c>
      <c r="J638" s="39">
        <f t="shared" si="159"/>
        <v>2446800</v>
      </c>
      <c r="K638" s="13"/>
      <c r="L638" s="27">
        <f>L639</f>
        <v>2446800</v>
      </c>
      <c r="M638" s="27">
        <f t="shared" si="162"/>
        <v>-2446800</v>
      </c>
      <c r="N638" s="27">
        <f t="shared" si="162"/>
        <v>0</v>
      </c>
    </row>
    <row r="639" spans="1:14">
      <c r="A639" s="17" t="s">
        <v>406</v>
      </c>
      <c r="B639" s="16" t="s">
        <v>99</v>
      </c>
      <c r="C639" s="16" t="s">
        <v>386</v>
      </c>
      <c r="D639" s="16" t="s">
        <v>123</v>
      </c>
      <c r="E639" s="61" t="s">
        <v>422</v>
      </c>
      <c r="F639" s="16" t="s">
        <v>427</v>
      </c>
      <c r="G639" s="16"/>
      <c r="H639" s="16" t="s">
        <v>407</v>
      </c>
      <c r="I639" s="19" t="s">
        <v>1</v>
      </c>
      <c r="J639" s="12">
        <f t="shared" si="159"/>
        <v>2446800</v>
      </c>
      <c r="K639" s="13"/>
      <c r="L639" s="13">
        <f>L640</f>
        <v>2446800</v>
      </c>
      <c r="M639" s="13">
        <f t="shared" si="162"/>
        <v>-2446800</v>
      </c>
      <c r="N639" s="13">
        <f t="shared" si="162"/>
        <v>0</v>
      </c>
    </row>
    <row r="640" spans="1:14">
      <c r="A640" s="17" t="s">
        <v>158</v>
      </c>
      <c r="B640" s="16" t="s">
        <v>99</v>
      </c>
      <c r="C640" s="16" t="s">
        <v>386</v>
      </c>
      <c r="D640" s="16" t="s">
        <v>123</v>
      </c>
      <c r="E640" s="61" t="s">
        <v>422</v>
      </c>
      <c r="F640" s="16" t="s">
        <v>427</v>
      </c>
      <c r="G640" s="16"/>
      <c r="H640" s="16" t="s">
        <v>407</v>
      </c>
      <c r="I640" s="19" t="s">
        <v>408</v>
      </c>
      <c r="J640" s="12">
        <v>2446800</v>
      </c>
      <c r="K640" s="13"/>
      <c r="L640" s="13">
        <f t="shared" ref="L640:L722" si="163">J640+K640</f>
        <v>2446800</v>
      </c>
      <c r="M640" s="13">
        <v>-2446800</v>
      </c>
      <c r="N640" s="13">
        <f t="shared" si="153"/>
        <v>0</v>
      </c>
    </row>
    <row r="641" spans="1:14" s="28" customFormat="1">
      <c r="A641" s="45" t="s">
        <v>456</v>
      </c>
      <c r="B641" s="5" t="s">
        <v>99</v>
      </c>
      <c r="C641" s="5" t="s">
        <v>386</v>
      </c>
      <c r="D641" s="5" t="s">
        <v>123</v>
      </c>
      <c r="E641" s="5" t="s">
        <v>422</v>
      </c>
      <c r="F641" s="46">
        <v>500</v>
      </c>
      <c r="G641" s="46"/>
      <c r="H641" s="46"/>
      <c r="I641" s="48"/>
      <c r="J641" s="26"/>
      <c r="K641" s="27"/>
      <c r="L641" s="27">
        <f>L642</f>
        <v>0</v>
      </c>
      <c r="M641" s="27">
        <f t="shared" ref="M641:N641" si="164">M642</f>
        <v>2446800</v>
      </c>
      <c r="N641" s="27">
        <f t="shared" si="164"/>
        <v>2446800</v>
      </c>
    </row>
    <row r="642" spans="1:14" s="28" customFormat="1">
      <c r="A642" s="45" t="s">
        <v>469</v>
      </c>
      <c r="B642" s="5" t="s">
        <v>99</v>
      </c>
      <c r="C642" s="5" t="s">
        <v>386</v>
      </c>
      <c r="D642" s="5" t="s">
        <v>123</v>
      </c>
      <c r="E642" s="5" t="s">
        <v>422</v>
      </c>
      <c r="F642" s="46">
        <v>540</v>
      </c>
      <c r="G642" s="46"/>
      <c r="H642" s="46"/>
      <c r="I642" s="48"/>
      <c r="J642" s="26"/>
      <c r="K642" s="27"/>
      <c r="L642" s="27">
        <f>L643</f>
        <v>0</v>
      </c>
      <c r="M642" s="27">
        <f t="shared" ref="M642:N642" si="165">M643</f>
        <v>2446800</v>
      </c>
      <c r="N642" s="27">
        <f t="shared" si="165"/>
        <v>2446800</v>
      </c>
    </row>
    <row r="643" spans="1:14">
      <c r="A643" s="17" t="s">
        <v>465</v>
      </c>
      <c r="B643" s="16" t="s">
        <v>99</v>
      </c>
      <c r="C643" s="16" t="s">
        <v>386</v>
      </c>
      <c r="D643" s="16" t="s">
        <v>123</v>
      </c>
      <c r="E643" s="61" t="s">
        <v>422</v>
      </c>
      <c r="F643" s="16">
        <v>540</v>
      </c>
      <c r="G643" s="16"/>
      <c r="H643" s="16">
        <v>251</v>
      </c>
      <c r="I643" s="19"/>
      <c r="J643" s="12"/>
      <c r="K643" s="13"/>
      <c r="L643" s="13"/>
      <c r="M643" s="13">
        <v>2446800</v>
      </c>
      <c r="N643" s="13">
        <f>L643+M643</f>
        <v>2446800</v>
      </c>
    </row>
    <row r="644" spans="1:14">
      <c r="A644" s="40" t="s">
        <v>105</v>
      </c>
      <c r="B644" s="5" t="s">
        <v>99</v>
      </c>
      <c r="C644" s="5" t="s">
        <v>386</v>
      </c>
      <c r="D644" s="5" t="s">
        <v>123</v>
      </c>
      <c r="E644" s="5" t="s">
        <v>106</v>
      </c>
      <c r="F644" s="5" t="s">
        <v>1</v>
      </c>
      <c r="G644" s="5"/>
      <c r="H644" s="5" t="s">
        <v>1</v>
      </c>
      <c r="I644" s="38" t="s">
        <v>1</v>
      </c>
      <c r="J644" s="39">
        <f t="shared" ref="J644:J650" si="166">J645</f>
        <v>1640050</v>
      </c>
      <c r="K644" s="13"/>
      <c r="L644" s="27">
        <f t="shared" si="163"/>
        <v>1640050</v>
      </c>
      <c r="M644" s="13"/>
      <c r="N644" s="27">
        <f t="shared" si="153"/>
        <v>1640050</v>
      </c>
    </row>
    <row r="645" spans="1:14">
      <c r="A645" s="40" t="s">
        <v>227</v>
      </c>
      <c r="B645" s="5" t="s">
        <v>99</v>
      </c>
      <c r="C645" s="5" t="s">
        <v>386</v>
      </c>
      <c r="D645" s="5" t="s">
        <v>123</v>
      </c>
      <c r="E645" s="5" t="s">
        <v>228</v>
      </c>
      <c r="F645" s="5" t="s">
        <v>1</v>
      </c>
      <c r="G645" s="5"/>
      <c r="H645" s="5" t="s">
        <v>1</v>
      </c>
      <c r="I645" s="38" t="s">
        <v>1</v>
      </c>
      <c r="J645" s="39">
        <f t="shared" si="166"/>
        <v>1640050</v>
      </c>
      <c r="K645" s="13"/>
      <c r="L645" s="27">
        <f t="shared" si="163"/>
        <v>1640050</v>
      </c>
      <c r="M645" s="13"/>
      <c r="N645" s="27">
        <f t="shared" si="153"/>
        <v>1640050</v>
      </c>
    </row>
    <row r="646" spans="1:14" ht="27">
      <c r="A646" s="41" t="s">
        <v>428</v>
      </c>
      <c r="B646" s="42" t="s">
        <v>99</v>
      </c>
      <c r="C646" s="42" t="s">
        <v>386</v>
      </c>
      <c r="D646" s="42" t="s">
        <v>123</v>
      </c>
      <c r="E646" s="42" t="s">
        <v>429</v>
      </c>
      <c r="F646" s="42" t="s">
        <v>1</v>
      </c>
      <c r="G646" s="42"/>
      <c r="H646" s="42" t="s">
        <v>1</v>
      </c>
      <c r="I646" s="43" t="s">
        <v>1</v>
      </c>
      <c r="J646" s="44">
        <f t="shared" si="166"/>
        <v>1640050</v>
      </c>
      <c r="K646" s="13"/>
      <c r="L646" s="109">
        <f t="shared" si="163"/>
        <v>1640050</v>
      </c>
      <c r="M646" s="13"/>
      <c r="N646" s="27">
        <f t="shared" si="153"/>
        <v>1640050</v>
      </c>
    </row>
    <row r="647" spans="1:14" ht="25.5">
      <c r="A647" s="40" t="s">
        <v>129</v>
      </c>
      <c r="B647" s="5" t="s">
        <v>99</v>
      </c>
      <c r="C647" s="5" t="s">
        <v>386</v>
      </c>
      <c r="D647" s="5" t="s">
        <v>123</v>
      </c>
      <c r="E647" s="5" t="s">
        <v>429</v>
      </c>
      <c r="F647" s="5" t="s">
        <v>130</v>
      </c>
      <c r="G647" s="5"/>
      <c r="H647" s="5" t="s">
        <v>1</v>
      </c>
      <c r="I647" s="38" t="s">
        <v>1</v>
      </c>
      <c r="J647" s="39">
        <f t="shared" si="166"/>
        <v>1640050</v>
      </c>
      <c r="K647" s="13"/>
      <c r="L647" s="27">
        <f t="shared" si="163"/>
        <v>1640050</v>
      </c>
      <c r="M647" s="13"/>
      <c r="N647" s="27">
        <f t="shared" si="153"/>
        <v>1640050</v>
      </c>
    </row>
    <row r="648" spans="1:14" ht="38.25">
      <c r="A648" s="40" t="s">
        <v>131</v>
      </c>
      <c r="B648" s="5" t="s">
        <v>99</v>
      </c>
      <c r="C648" s="5" t="s">
        <v>386</v>
      </c>
      <c r="D648" s="5" t="s">
        <v>123</v>
      </c>
      <c r="E648" s="5" t="s">
        <v>429</v>
      </c>
      <c r="F648" s="5" t="s">
        <v>132</v>
      </c>
      <c r="G648" s="5"/>
      <c r="H648" s="5" t="s">
        <v>1</v>
      </c>
      <c r="I648" s="38" t="s">
        <v>1</v>
      </c>
      <c r="J648" s="39">
        <f t="shared" si="166"/>
        <v>1640050</v>
      </c>
      <c r="K648" s="13"/>
      <c r="L648" s="27">
        <f t="shared" si="163"/>
        <v>1640050</v>
      </c>
      <c r="M648" s="13"/>
      <c r="N648" s="27">
        <f t="shared" si="153"/>
        <v>1640050</v>
      </c>
    </row>
    <row r="649" spans="1:14" ht="38.25">
      <c r="A649" s="6" t="s">
        <v>133</v>
      </c>
      <c r="B649" s="5" t="s">
        <v>99</v>
      </c>
      <c r="C649" s="5" t="s">
        <v>386</v>
      </c>
      <c r="D649" s="5" t="s">
        <v>123</v>
      </c>
      <c r="E649" s="5" t="s">
        <v>429</v>
      </c>
      <c r="F649" s="5" t="s">
        <v>134</v>
      </c>
      <c r="G649" s="5"/>
      <c r="H649" s="5" t="s">
        <v>1</v>
      </c>
      <c r="I649" s="38" t="s">
        <v>1</v>
      </c>
      <c r="J649" s="39">
        <f t="shared" si="166"/>
        <v>1640050</v>
      </c>
      <c r="K649" s="13"/>
      <c r="L649" s="27">
        <f t="shared" si="163"/>
        <v>1640050</v>
      </c>
      <c r="M649" s="13"/>
      <c r="N649" s="27">
        <f t="shared" ref="N649:N726" si="167">L649+M649</f>
        <v>1640050</v>
      </c>
    </row>
    <row r="650" spans="1:14">
      <c r="A650" s="17" t="s">
        <v>235</v>
      </c>
      <c r="B650" s="16" t="s">
        <v>99</v>
      </c>
      <c r="C650" s="16" t="s">
        <v>386</v>
      </c>
      <c r="D650" s="16" t="s">
        <v>123</v>
      </c>
      <c r="E650" s="16" t="s">
        <v>429</v>
      </c>
      <c r="F650" s="16" t="s">
        <v>134</v>
      </c>
      <c r="G650" s="16"/>
      <c r="H650" s="16" t="s">
        <v>354</v>
      </c>
      <c r="I650" s="19" t="s">
        <v>1</v>
      </c>
      <c r="J650" s="12">
        <f t="shared" si="166"/>
        <v>1640050</v>
      </c>
      <c r="K650" s="13"/>
      <c r="L650" s="13">
        <f t="shared" si="163"/>
        <v>1640050</v>
      </c>
      <c r="M650" s="13"/>
      <c r="N650" s="13">
        <f t="shared" si="167"/>
        <v>1640050</v>
      </c>
    </row>
    <row r="651" spans="1:14" ht="25.5">
      <c r="A651" s="17" t="s">
        <v>413</v>
      </c>
      <c r="B651" s="16" t="s">
        <v>99</v>
      </c>
      <c r="C651" s="16" t="s">
        <v>386</v>
      </c>
      <c r="D651" s="16" t="s">
        <v>123</v>
      </c>
      <c r="E651" s="16" t="s">
        <v>429</v>
      </c>
      <c r="F651" s="16" t="s">
        <v>134</v>
      </c>
      <c r="G651" s="16"/>
      <c r="H651" s="16" t="s">
        <v>354</v>
      </c>
      <c r="I651" s="19" t="s">
        <v>355</v>
      </c>
      <c r="J651" s="12">
        <v>1640050</v>
      </c>
      <c r="K651" s="13"/>
      <c r="L651" s="13">
        <f t="shared" si="163"/>
        <v>1640050</v>
      </c>
      <c r="M651" s="13"/>
      <c r="N651" s="13">
        <f t="shared" si="167"/>
        <v>1640050</v>
      </c>
    </row>
    <row r="652" spans="1:14" ht="25.5">
      <c r="A652" s="36" t="s">
        <v>430</v>
      </c>
      <c r="B652" s="37" t="s">
        <v>99</v>
      </c>
      <c r="C652" s="5" t="s">
        <v>386</v>
      </c>
      <c r="D652" s="5" t="s">
        <v>431</v>
      </c>
      <c r="E652" s="5" t="s">
        <v>1</v>
      </c>
      <c r="F652" s="5" t="s">
        <v>1</v>
      </c>
      <c r="G652" s="5"/>
      <c r="H652" s="5" t="s">
        <v>1</v>
      </c>
      <c r="I652" s="38" t="s">
        <v>1</v>
      </c>
      <c r="J652" s="39">
        <f>J653</f>
        <v>870699.6</v>
      </c>
      <c r="K652" s="13"/>
      <c r="L652" s="27">
        <f>L653</f>
        <v>870699.6</v>
      </c>
      <c r="M652" s="27">
        <f t="shared" ref="M652:N654" si="168">M653</f>
        <v>-5199.6000000000004</v>
      </c>
      <c r="N652" s="27">
        <f t="shared" si="168"/>
        <v>865500</v>
      </c>
    </row>
    <row r="653" spans="1:14" ht="38.25">
      <c r="A653" s="40" t="s">
        <v>432</v>
      </c>
      <c r="B653" s="5" t="s">
        <v>99</v>
      </c>
      <c r="C653" s="5" t="s">
        <v>386</v>
      </c>
      <c r="D653" s="5" t="s">
        <v>431</v>
      </c>
      <c r="E653" s="5" t="s">
        <v>402</v>
      </c>
      <c r="F653" s="5" t="s">
        <v>1</v>
      </c>
      <c r="G653" s="5"/>
      <c r="H653" s="5" t="s">
        <v>1</v>
      </c>
      <c r="I653" s="38" t="s">
        <v>1</v>
      </c>
      <c r="J653" s="39">
        <f>J654</f>
        <v>870699.6</v>
      </c>
      <c r="K653" s="13"/>
      <c r="L653" s="27">
        <f>L654</f>
        <v>870699.6</v>
      </c>
      <c r="M653" s="27">
        <f t="shared" si="168"/>
        <v>-5199.6000000000004</v>
      </c>
      <c r="N653" s="27">
        <f t="shared" si="168"/>
        <v>865500</v>
      </c>
    </row>
    <row r="654" spans="1:14" ht="25.5">
      <c r="A654" s="40" t="s">
        <v>401</v>
      </c>
      <c r="B654" s="5" t="s">
        <v>99</v>
      </c>
      <c r="C654" s="5" t="s">
        <v>386</v>
      </c>
      <c r="D654" s="5" t="s">
        <v>431</v>
      </c>
      <c r="E654" s="5" t="s">
        <v>404</v>
      </c>
      <c r="F654" s="5" t="s">
        <v>1</v>
      </c>
      <c r="G654" s="5"/>
      <c r="H654" s="5" t="s">
        <v>1</v>
      </c>
      <c r="I654" s="38" t="s">
        <v>1</v>
      </c>
      <c r="J654" s="39">
        <f>J655</f>
        <v>870699.6</v>
      </c>
      <c r="K654" s="13"/>
      <c r="L654" s="27">
        <f>L655</f>
        <v>870699.6</v>
      </c>
      <c r="M654" s="27">
        <f t="shared" si="168"/>
        <v>-5199.6000000000004</v>
      </c>
      <c r="N654" s="27">
        <f t="shared" si="168"/>
        <v>865500</v>
      </c>
    </row>
    <row r="655" spans="1:14" ht="40.5">
      <c r="A655" s="41" t="s">
        <v>433</v>
      </c>
      <c r="B655" s="42" t="s">
        <v>99</v>
      </c>
      <c r="C655" s="42" t="s">
        <v>386</v>
      </c>
      <c r="D655" s="42" t="s">
        <v>431</v>
      </c>
      <c r="E655" s="42" t="s">
        <v>404</v>
      </c>
      <c r="F655" s="42" t="s">
        <v>1</v>
      </c>
      <c r="G655" s="42"/>
      <c r="H655" s="42" t="s">
        <v>1</v>
      </c>
      <c r="I655" s="43" t="s">
        <v>1</v>
      </c>
      <c r="J655" s="44">
        <f>J656+J670</f>
        <v>870699.6</v>
      </c>
      <c r="K655" s="13"/>
      <c r="L655" s="109">
        <f>L656+L670</f>
        <v>870699.6</v>
      </c>
      <c r="M655" s="109">
        <f t="shared" ref="M655:N655" si="169">M656+M670</f>
        <v>-5199.6000000000004</v>
      </c>
      <c r="N655" s="109">
        <f t="shared" si="169"/>
        <v>865500</v>
      </c>
    </row>
    <row r="656" spans="1:14" ht="25.5">
      <c r="A656" s="40" t="s">
        <v>129</v>
      </c>
      <c r="B656" s="5" t="s">
        <v>99</v>
      </c>
      <c r="C656" s="5" t="s">
        <v>386</v>
      </c>
      <c r="D656" s="5" t="s">
        <v>431</v>
      </c>
      <c r="E656" s="5" t="s">
        <v>404</v>
      </c>
      <c r="F656" s="5" t="s">
        <v>130</v>
      </c>
      <c r="G656" s="5"/>
      <c r="H656" s="5" t="s">
        <v>1</v>
      </c>
      <c r="I656" s="38" t="s">
        <v>1</v>
      </c>
      <c r="J656" s="39">
        <f>J657</f>
        <v>44499.6</v>
      </c>
      <c r="K656" s="13"/>
      <c r="L656" s="27">
        <f>L657</f>
        <v>44499.6</v>
      </c>
      <c r="M656" s="27">
        <f t="shared" ref="M656:N657" si="170">M657</f>
        <v>-5199.6000000000004</v>
      </c>
      <c r="N656" s="27">
        <f t="shared" si="170"/>
        <v>39300</v>
      </c>
    </row>
    <row r="657" spans="1:14" ht="38.25">
      <c r="A657" s="40" t="s">
        <v>131</v>
      </c>
      <c r="B657" s="5" t="s">
        <v>99</v>
      </c>
      <c r="C657" s="5" t="s">
        <v>386</v>
      </c>
      <c r="D657" s="5" t="s">
        <v>431</v>
      </c>
      <c r="E657" s="5" t="s">
        <v>404</v>
      </c>
      <c r="F657" s="5" t="s">
        <v>132</v>
      </c>
      <c r="G657" s="5"/>
      <c r="H657" s="5" t="s">
        <v>1</v>
      </c>
      <c r="I657" s="38" t="s">
        <v>1</v>
      </c>
      <c r="J657" s="39">
        <f>J658</f>
        <v>44499.6</v>
      </c>
      <c r="K657" s="13"/>
      <c r="L657" s="27">
        <f>L658</f>
        <v>44499.6</v>
      </c>
      <c r="M657" s="27">
        <f t="shared" si="170"/>
        <v>-5199.6000000000004</v>
      </c>
      <c r="N657" s="27">
        <f t="shared" si="170"/>
        <v>39300</v>
      </c>
    </row>
    <row r="658" spans="1:14" ht="38.25">
      <c r="A658" s="6" t="s">
        <v>133</v>
      </c>
      <c r="B658" s="5" t="s">
        <v>99</v>
      </c>
      <c r="C658" s="5" t="s">
        <v>386</v>
      </c>
      <c r="D658" s="5" t="s">
        <v>431</v>
      </c>
      <c r="E658" s="5" t="s">
        <v>404</v>
      </c>
      <c r="F658" s="5" t="s">
        <v>134</v>
      </c>
      <c r="G658" s="5"/>
      <c r="H658" s="5" t="s">
        <v>1</v>
      </c>
      <c r="I658" s="38" t="s">
        <v>1</v>
      </c>
      <c r="J658" s="39">
        <f>J659+J661+J666</f>
        <v>44499.6</v>
      </c>
      <c r="K658" s="13"/>
      <c r="L658" s="27">
        <f>L659+L666</f>
        <v>44499.6</v>
      </c>
      <c r="M658" s="27">
        <f t="shared" ref="M658:N658" si="171">M659+M666</f>
        <v>-5199.6000000000004</v>
      </c>
      <c r="N658" s="27">
        <f t="shared" si="171"/>
        <v>39300</v>
      </c>
    </row>
    <row r="659" spans="1:14">
      <c r="A659" s="17" t="s">
        <v>235</v>
      </c>
      <c r="B659" s="16" t="s">
        <v>99</v>
      </c>
      <c r="C659" s="16" t="s">
        <v>386</v>
      </c>
      <c r="D659" s="16" t="s">
        <v>431</v>
      </c>
      <c r="E659" s="61" t="s">
        <v>404</v>
      </c>
      <c r="F659" s="16" t="s">
        <v>134</v>
      </c>
      <c r="G659" s="16"/>
      <c r="H659" s="16" t="s">
        <v>354</v>
      </c>
      <c r="I659" s="19" t="s">
        <v>1</v>
      </c>
      <c r="J659" s="12">
        <f>J660</f>
        <v>37800</v>
      </c>
      <c r="K659" s="13"/>
      <c r="L659" s="13">
        <f t="shared" si="163"/>
        <v>37800</v>
      </c>
      <c r="M659" s="13"/>
      <c r="N659" s="13">
        <f t="shared" si="167"/>
        <v>37800</v>
      </c>
    </row>
    <row r="660" spans="1:14" ht="25.5">
      <c r="A660" s="17" t="s">
        <v>236</v>
      </c>
      <c r="B660" s="16" t="s">
        <v>99</v>
      </c>
      <c r="C660" s="16" t="s">
        <v>386</v>
      </c>
      <c r="D660" s="16" t="s">
        <v>431</v>
      </c>
      <c r="E660" s="61" t="s">
        <v>404</v>
      </c>
      <c r="F660" s="16" t="s">
        <v>134</v>
      </c>
      <c r="G660" s="16"/>
      <c r="H660" s="16" t="s">
        <v>354</v>
      </c>
      <c r="I660" s="19" t="s">
        <v>355</v>
      </c>
      <c r="J660" s="12">
        <v>37800</v>
      </c>
      <c r="K660" s="13"/>
      <c r="L660" s="13">
        <f t="shared" si="163"/>
        <v>37800</v>
      </c>
      <c r="M660" s="13"/>
      <c r="N660" s="13">
        <f t="shared" si="167"/>
        <v>37800</v>
      </c>
    </row>
    <row r="661" spans="1:14" hidden="1">
      <c r="A661" s="17" t="s">
        <v>144</v>
      </c>
      <c r="B661" s="16" t="s">
        <v>99</v>
      </c>
      <c r="C661" s="16" t="s">
        <v>386</v>
      </c>
      <c r="D661" s="16" t="s">
        <v>431</v>
      </c>
      <c r="E661" s="61" t="s">
        <v>404</v>
      </c>
      <c r="F661" s="16" t="s">
        <v>134</v>
      </c>
      <c r="G661" s="16"/>
      <c r="H661" s="16">
        <v>290</v>
      </c>
      <c r="I661" s="19"/>
      <c r="J661" s="12">
        <f>J662</f>
        <v>0</v>
      </c>
      <c r="K661" s="13"/>
      <c r="L661" s="13">
        <f t="shared" si="163"/>
        <v>0</v>
      </c>
      <c r="M661" s="13"/>
      <c r="N661" s="13">
        <f t="shared" si="167"/>
        <v>0</v>
      </c>
    </row>
    <row r="662" spans="1:14" ht="25.5" hidden="1">
      <c r="A662" s="17" t="s">
        <v>146</v>
      </c>
      <c r="B662" s="16" t="s">
        <v>99</v>
      </c>
      <c r="C662" s="16" t="s">
        <v>386</v>
      </c>
      <c r="D662" s="16" t="s">
        <v>431</v>
      </c>
      <c r="E662" s="61" t="s">
        <v>404</v>
      </c>
      <c r="F662" s="16" t="s">
        <v>134</v>
      </c>
      <c r="G662" s="16"/>
      <c r="H662" s="16">
        <v>296</v>
      </c>
      <c r="I662" s="19" t="s">
        <v>434</v>
      </c>
      <c r="J662" s="12">
        <f>J663</f>
        <v>0</v>
      </c>
      <c r="K662" s="13"/>
      <c r="L662" s="13">
        <f t="shared" si="163"/>
        <v>0</v>
      </c>
      <c r="M662" s="13"/>
      <c r="N662" s="13">
        <f t="shared" si="167"/>
        <v>0</v>
      </c>
    </row>
    <row r="663" spans="1:14" ht="25.5" hidden="1">
      <c r="A663" s="50" t="s">
        <v>435</v>
      </c>
      <c r="B663" s="51"/>
      <c r="C663" s="51"/>
      <c r="D663" s="51"/>
      <c r="E663" s="62"/>
      <c r="F663" s="51"/>
      <c r="G663" s="51"/>
      <c r="H663" s="51"/>
      <c r="I663" s="52"/>
      <c r="J663" s="53"/>
      <c r="K663" s="13"/>
      <c r="L663" s="13">
        <f t="shared" si="163"/>
        <v>0</v>
      </c>
      <c r="M663" s="13"/>
      <c r="N663" s="13">
        <f t="shared" si="167"/>
        <v>0</v>
      </c>
    </row>
    <row r="664" spans="1:14">
      <c r="A664" s="50" t="s">
        <v>714</v>
      </c>
      <c r="B664" s="51"/>
      <c r="C664" s="51"/>
      <c r="D664" s="51"/>
      <c r="E664" s="62"/>
      <c r="F664" s="51"/>
      <c r="G664" s="51"/>
      <c r="H664" s="51"/>
      <c r="I664" s="52"/>
      <c r="J664" s="53"/>
      <c r="K664" s="13"/>
      <c r="L664" s="13"/>
      <c r="M664" s="13"/>
      <c r="N664" s="13"/>
    </row>
    <row r="665" spans="1:14">
      <c r="A665" s="50" t="s">
        <v>715</v>
      </c>
      <c r="B665" s="51"/>
      <c r="C665" s="51"/>
      <c r="D665" s="51"/>
      <c r="E665" s="62"/>
      <c r="F665" s="51"/>
      <c r="G665" s="51"/>
      <c r="H665" s="51"/>
      <c r="I665" s="52"/>
      <c r="J665" s="53"/>
      <c r="K665" s="13"/>
      <c r="L665" s="13"/>
      <c r="M665" s="13"/>
      <c r="N665" s="13"/>
    </row>
    <row r="666" spans="1:14" ht="15.95" customHeight="1">
      <c r="A666" s="17" t="s">
        <v>325</v>
      </c>
      <c r="B666" s="16" t="s">
        <v>99</v>
      </c>
      <c r="C666" s="16" t="s">
        <v>386</v>
      </c>
      <c r="D666" s="16" t="s">
        <v>431</v>
      </c>
      <c r="E666" s="61" t="s">
        <v>404</v>
      </c>
      <c r="F666" s="16" t="s">
        <v>134</v>
      </c>
      <c r="G666" s="16"/>
      <c r="H666" s="16" t="s">
        <v>199</v>
      </c>
      <c r="I666" s="19" t="s">
        <v>1</v>
      </c>
      <c r="J666" s="12">
        <f>J667</f>
        <v>6699.6</v>
      </c>
      <c r="K666" s="13"/>
      <c r="L666" s="13">
        <f>L667</f>
        <v>6699.6</v>
      </c>
      <c r="M666" s="13">
        <f t="shared" ref="M666:N666" si="172">M667</f>
        <v>-5199.6000000000004</v>
      </c>
      <c r="N666" s="13">
        <f t="shared" si="172"/>
        <v>1500</v>
      </c>
    </row>
    <row r="667" spans="1:14" ht="25.5">
      <c r="A667" s="17" t="s">
        <v>173</v>
      </c>
      <c r="B667" s="16" t="s">
        <v>99</v>
      </c>
      <c r="C667" s="16" t="s">
        <v>386</v>
      </c>
      <c r="D667" s="16" t="s">
        <v>431</v>
      </c>
      <c r="E667" s="61" t="s">
        <v>404</v>
      </c>
      <c r="F667" s="16" t="s">
        <v>134</v>
      </c>
      <c r="G667" s="16"/>
      <c r="H667" s="16">
        <v>346</v>
      </c>
      <c r="I667" s="19" t="s">
        <v>174</v>
      </c>
      <c r="J667" s="12">
        <v>6699.6</v>
      </c>
      <c r="K667" s="13"/>
      <c r="L667" s="13">
        <f>SUM(L668:L669)</f>
        <v>6699.6</v>
      </c>
      <c r="M667" s="13">
        <f t="shared" ref="M667:N667" si="173">SUM(M668:M669)</f>
        <v>-5199.6000000000004</v>
      </c>
      <c r="N667" s="13">
        <f t="shared" si="173"/>
        <v>1500</v>
      </c>
    </row>
    <row r="668" spans="1:14" ht="25.5">
      <c r="A668" s="50" t="s">
        <v>716</v>
      </c>
      <c r="B668" s="16"/>
      <c r="C668" s="16"/>
      <c r="D668" s="16"/>
      <c r="E668" s="61"/>
      <c r="F668" s="16"/>
      <c r="G668" s="16"/>
      <c r="H668" s="16"/>
      <c r="I668" s="19"/>
      <c r="J668" s="12"/>
      <c r="K668" s="13"/>
      <c r="L668" s="53">
        <v>1500</v>
      </c>
      <c r="M668" s="13"/>
      <c r="N668" s="53">
        <f>L668+M668</f>
        <v>1500</v>
      </c>
    </row>
    <row r="669" spans="1:14">
      <c r="A669" s="50" t="s">
        <v>644</v>
      </c>
      <c r="B669" s="16"/>
      <c r="C669" s="16"/>
      <c r="D669" s="16"/>
      <c r="E669" s="61"/>
      <c r="F669" s="16"/>
      <c r="G669" s="16"/>
      <c r="H669" s="16"/>
      <c r="I669" s="19"/>
      <c r="J669" s="12"/>
      <c r="K669" s="13"/>
      <c r="L669" s="53">
        <v>5199.6000000000004</v>
      </c>
      <c r="M669" s="13">
        <v>-5199.6000000000004</v>
      </c>
      <c r="N669" s="53">
        <f>L669+M669</f>
        <v>0</v>
      </c>
    </row>
    <row r="670" spans="1:14" ht="25.5">
      <c r="A670" s="40" t="s">
        <v>140</v>
      </c>
      <c r="B670" s="5" t="s">
        <v>99</v>
      </c>
      <c r="C670" s="5" t="s">
        <v>386</v>
      </c>
      <c r="D670" s="5" t="s">
        <v>431</v>
      </c>
      <c r="E670" s="5" t="s">
        <v>404</v>
      </c>
      <c r="F670" s="5" t="s">
        <v>141</v>
      </c>
      <c r="G670" s="5"/>
      <c r="H670" s="5" t="s">
        <v>1</v>
      </c>
      <c r="I670" s="38" t="s">
        <v>1</v>
      </c>
      <c r="J670" s="39">
        <f>J671</f>
        <v>826200</v>
      </c>
      <c r="K670" s="13"/>
      <c r="L670" s="27">
        <f t="shared" si="163"/>
        <v>826200</v>
      </c>
      <c r="M670" s="13"/>
      <c r="N670" s="27">
        <f t="shared" si="167"/>
        <v>826200</v>
      </c>
    </row>
    <row r="671" spans="1:14" ht="38.25">
      <c r="A671" s="40" t="s">
        <v>424</v>
      </c>
      <c r="B671" s="5" t="s">
        <v>99</v>
      </c>
      <c r="C671" s="5" t="s">
        <v>386</v>
      </c>
      <c r="D671" s="5" t="s">
        <v>431</v>
      </c>
      <c r="E671" s="5" t="s">
        <v>404</v>
      </c>
      <c r="F671" s="5" t="s">
        <v>425</v>
      </c>
      <c r="G671" s="5"/>
      <c r="H671" s="5" t="s">
        <v>1</v>
      </c>
      <c r="I671" s="38" t="s">
        <v>1</v>
      </c>
      <c r="J671" s="39">
        <f>J672</f>
        <v>826200</v>
      </c>
      <c r="K671" s="13"/>
      <c r="L671" s="27">
        <f t="shared" si="163"/>
        <v>826200</v>
      </c>
      <c r="M671" s="13"/>
      <c r="N671" s="27">
        <f t="shared" si="167"/>
        <v>826200</v>
      </c>
    </row>
    <row r="672" spans="1:14" ht="38.25">
      <c r="A672" s="6" t="s">
        <v>436</v>
      </c>
      <c r="B672" s="5" t="s">
        <v>99</v>
      </c>
      <c r="C672" s="5" t="s">
        <v>386</v>
      </c>
      <c r="D672" s="5" t="s">
        <v>431</v>
      </c>
      <c r="E672" s="5" t="s">
        <v>404</v>
      </c>
      <c r="F672" s="5">
        <v>321</v>
      </c>
      <c r="G672" s="5"/>
      <c r="H672" s="5" t="s">
        <v>1</v>
      </c>
      <c r="I672" s="38" t="s">
        <v>1</v>
      </c>
      <c r="J672" s="39">
        <f>J673</f>
        <v>826200</v>
      </c>
      <c r="K672" s="13"/>
      <c r="L672" s="27">
        <f t="shared" si="163"/>
        <v>826200</v>
      </c>
      <c r="M672" s="13"/>
      <c r="N672" s="27">
        <f t="shared" si="167"/>
        <v>826200</v>
      </c>
    </row>
    <row r="673" spans="1:14">
      <c r="A673" s="21" t="s">
        <v>406</v>
      </c>
      <c r="B673" s="5" t="s">
        <v>99</v>
      </c>
      <c r="C673" s="5" t="s">
        <v>386</v>
      </c>
      <c r="D673" s="5" t="s">
        <v>431</v>
      </c>
      <c r="E673" s="5" t="s">
        <v>404</v>
      </c>
      <c r="F673" s="61">
        <v>321</v>
      </c>
      <c r="G673" s="61"/>
      <c r="H673" s="16" t="s">
        <v>407</v>
      </c>
      <c r="I673" s="19" t="s">
        <v>1</v>
      </c>
      <c r="J673" s="12">
        <f>J674</f>
        <v>826200</v>
      </c>
      <c r="K673" s="13"/>
      <c r="L673" s="13">
        <f t="shared" si="163"/>
        <v>826200</v>
      </c>
      <c r="M673" s="13"/>
      <c r="N673" s="13">
        <f t="shared" si="167"/>
        <v>826200</v>
      </c>
    </row>
    <row r="674" spans="1:14">
      <c r="A674" s="11" t="s">
        <v>437</v>
      </c>
      <c r="B674" s="180" t="s">
        <v>99</v>
      </c>
      <c r="C674" s="16" t="s">
        <v>386</v>
      </c>
      <c r="D674" s="16" t="s">
        <v>431</v>
      </c>
      <c r="E674" s="61" t="s">
        <v>404</v>
      </c>
      <c r="F674" s="16">
        <v>321</v>
      </c>
      <c r="G674" s="16"/>
      <c r="H674" s="16" t="s">
        <v>407</v>
      </c>
      <c r="I674" s="19" t="s">
        <v>408</v>
      </c>
      <c r="J674" s="12">
        <v>826200</v>
      </c>
      <c r="K674" s="13"/>
      <c r="L674" s="13">
        <f t="shared" si="163"/>
        <v>826200</v>
      </c>
      <c r="M674" s="13"/>
      <c r="N674" s="13">
        <f t="shared" si="167"/>
        <v>826200</v>
      </c>
    </row>
    <row r="675" spans="1:14">
      <c r="A675" s="173" t="s">
        <v>717</v>
      </c>
      <c r="B675" s="180"/>
      <c r="C675" s="16"/>
      <c r="D675" s="16"/>
      <c r="E675" s="61"/>
      <c r="F675" s="16"/>
      <c r="G675" s="16"/>
      <c r="H675" s="16"/>
      <c r="I675" s="19"/>
      <c r="J675" s="12"/>
      <c r="K675" s="13"/>
      <c r="L675" s="53">
        <v>65000</v>
      </c>
      <c r="M675" s="13"/>
      <c r="N675" s="53">
        <v>65000</v>
      </c>
    </row>
    <row r="676" spans="1:14">
      <c r="A676" s="173" t="s">
        <v>718</v>
      </c>
      <c r="B676" s="180"/>
      <c r="C676" s="16"/>
      <c r="D676" s="16"/>
      <c r="E676" s="61"/>
      <c r="F676" s="16"/>
      <c r="G676" s="16"/>
      <c r="H676" s="16"/>
      <c r="I676" s="19"/>
      <c r="J676" s="12"/>
      <c r="K676" s="13"/>
      <c r="L676" s="53">
        <v>646000</v>
      </c>
      <c r="M676" s="13"/>
      <c r="N676" s="53">
        <v>646000</v>
      </c>
    </row>
    <row r="677" spans="1:14">
      <c r="A677" s="173" t="s">
        <v>719</v>
      </c>
      <c r="B677" s="180"/>
      <c r="C677" s="16"/>
      <c r="D677" s="16"/>
      <c r="E677" s="61"/>
      <c r="F677" s="16"/>
      <c r="G677" s="16"/>
      <c r="H677" s="16"/>
      <c r="I677" s="19"/>
      <c r="J677" s="12"/>
      <c r="K677" s="13"/>
      <c r="L677" s="53">
        <v>15200</v>
      </c>
      <c r="M677" s="13"/>
      <c r="N677" s="53">
        <v>15200</v>
      </c>
    </row>
    <row r="678" spans="1:14">
      <c r="A678" s="173" t="s">
        <v>720</v>
      </c>
      <c r="B678" s="180"/>
      <c r="C678" s="16"/>
      <c r="D678" s="16"/>
      <c r="E678" s="61"/>
      <c r="F678" s="16"/>
      <c r="G678" s="16"/>
      <c r="H678" s="16"/>
      <c r="I678" s="19"/>
      <c r="J678" s="12"/>
      <c r="K678" s="13"/>
      <c r="L678" s="53">
        <v>100000</v>
      </c>
      <c r="M678" s="13"/>
      <c r="N678" s="53">
        <v>100000</v>
      </c>
    </row>
    <row r="679" spans="1:14">
      <c r="A679" s="101" t="s">
        <v>438</v>
      </c>
      <c r="B679" s="37" t="s">
        <v>99</v>
      </c>
      <c r="C679" s="5" t="s">
        <v>439</v>
      </c>
      <c r="D679" s="5" t="s">
        <v>1</v>
      </c>
      <c r="E679" s="5" t="s">
        <v>1</v>
      </c>
      <c r="F679" s="5" t="s">
        <v>1</v>
      </c>
      <c r="G679" s="5"/>
      <c r="H679" s="5" t="s">
        <v>1</v>
      </c>
      <c r="I679" s="38" t="s">
        <v>1</v>
      </c>
      <c r="J679" s="39">
        <f>J680</f>
        <v>2812408.33</v>
      </c>
      <c r="K679" s="39">
        <f t="shared" ref="K679:N682" si="174">K680</f>
        <v>186300</v>
      </c>
      <c r="L679" s="39">
        <f t="shared" si="174"/>
        <v>2998708.33</v>
      </c>
      <c r="M679" s="39">
        <f t="shared" si="174"/>
        <v>-135270</v>
      </c>
      <c r="N679" s="39">
        <f t="shared" si="174"/>
        <v>2863438.33</v>
      </c>
    </row>
    <row r="680" spans="1:14" ht="25.5">
      <c r="A680" s="36" t="s">
        <v>440</v>
      </c>
      <c r="B680" s="37" t="s">
        <v>99</v>
      </c>
      <c r="C680" s="5" t="s">
        <v>439</v>
      </c>
      <c r="D680" s="5" t="s">
        <v>279</v>
      </c>
      <c r="E680" s="5" t="s">
        <v>1</v>
      </c>
      <c r="F680" s="5" t="s">
        <v>1</v>
      </c>
      <c r="G680" s="5"/>
      <c r="H680" s="5" t="s">
        <v>1</v>
      </c>
      <c r="I680" s="38" t="s">
        <v>1</v>
      </c>
      <c r="J680" s="39">
        <f>J681</f>
        <v>2812408.33</v>
      </c>
      <c r="K680" s="39">
        <f t="shared" si="174"/>
        <v>186300</v>
      </c>
      <c r="L680" s="39">
        <f t="shared" si="174"/>
        <v>2998708.33</v>
      </c>
      <c r="M680" s="39">
        <f t="shared" si="174"/>
        <v>-135270</v>
      </c>
      <c r="N680" s="39">
        <f t="shared" si="174"/>
        <v>2863438.33</v>
      </c>
    </row>
    <row r="681" spans="1:14" ht="38.25">
      <c r="A681" s="40" t="s">
        <v>441</v>
      </c>
      <c r="B681" s="5" t="s">
        <v>99</v>
      </c>
      <c r="C681" s="5" t="s">
        <v>439</v>
      </c>
      <c r="D681" s="5" t="s">
        <v>279</v>
      </c>
      <c r="E681" s="5" t="s">
        <v>442</v>
      </c>
      <c r="F681" s="5" t="s">
        <v>1</v>
      </c>
      <c r="G681" s="5"/>
      <c r="H681" s="5" t="s">
        <v>1</v>
      </c>
      <c r="I681" s="38" t="s">
        <v>1</v>
      </c>
      <c r="J681" s="39">
        <f>J682</f>
        <v>2812408.33</v>
      </c>
      <c r="K681" s="39">
        <f t="shared" si="174"/>
        <v>186300</v>
      </c>
      <c r="L681" s="39">
        <f t="shared" si="174"/>
        <v>2998708.33</v>
      </c>
      <c r="M681" s="39">
        <f t="shared" si="174"/>
        <v>-135270</v>
      </c>
      <c r="N681" s="39">
        <f t="shared" si="174"/>
        <v>2863438.33</v>
      </c>
    </row>
    <row r="682" spans="1:14">
      <c r="A682" s="40" t="s">
        <v>443</v>
      </c>
      <c r="B682" s="5" t="s">
        <v>99</v>
      </c>
      <c r="C682" s="5" t="s">
        <v>439</v>
      </c>
      <c r="D682" s="5" t="s">
        <v>279</v>
      </c>
      <c r="E682" s="5" t="s">
        <v>444</v>
      </c>
      <c r="F682" s="5" t="s">
        <v>1</v>
      </c>
      <c r="G682" s="5"/>
      <c r="H682" s="5" t="s">
        <v>1</v>
      </c>
      <c r="I682" s="38" t="s">
        <v>1</v>
      </c>
      <c r="J682" s="39">
        <f>J683</f>
        <v>2812408.33</v>
      </c>
      <c r="K682" s="39">
        <f t="shared" si="174"/>
        <v>186300</v>
      </c>
      <c r="L682" s="39">
        <f t="shared" si="174"/>
        <v>2998708.33</v>
      </c>
      <c r="M682" s="39">
        <f t="shared" si="174"/>
        <v>-135270</v>
      </c>
      <c r="N682" s="39">
        <f t="shared" si="174"/>
        <v>2863438.33</v>
      </c>
    </row>
    <row r="683" spans="1:14" ht="40.5">
      <c r="A683" s="41" t="s">
        <v>445</v>
      </c>
      <c r="B683" s="42" t="s">
        <v>99</v>
      </c>
      <c r="C683" s="42" t="s">
        <v>439</v>
      </c>
      <c r="D683" s="42" t="s">
        <v>279</v>
      </c>
      <c r="E683" s="42" t="s">
        <v>446</v>
      </c>
      <c r="F683" s="42" t="s">
        <v>1</v>
      </c>
      <c r="G683" s="42"/>
      <c r="H683" s="42" t="s">
        <v>1</v>
      </c>
      <c r="I683" s="43" t="s">
        <v>1</v>
      </c>
      <c r="J683" s="44">
        <f>J684+J689</f>
        <v>2812408.33</v>
      </c>
      <c r="K683" s="44">
        <f t="shared" ref="K683:L683" si="175">K684+K689</f>
        <v>186300</v>
      </c>
      <c r="L683" s="44">
        <f t="shared" si="175"/>
        <v>2998708.33</v>
      </c>
      <c r="M683" s="44">
        <f t="shared" ref="M683:N683" si="176">M684+M689</f>
        <v>-135270</v>
      </c>
      <c r="N683" s="44">
        <f t="shared" si="176"/>
        <v>2863438.33</v>
      </c>
    </row>
    <row r="684" spans="1:14" ht="76.5">
      <c r="A684" s="40" t="s">
        <v>111</v>
      </c>
      <c r="B684" s="5" t="s">
        <v>99</v>
      </c>
      <c r="C684" s="5" t="s">
        <v>439</v>
      </c>
      <c r="D684" s="5" t="s">
        <v>279</v>
      </c>
      <c r="E684" s="5" t="s">
        <v>446</v>
      </c>
      <c r="F684" s="5" t="s">
        <v>112</v>
      </c>
      <c r="G684" s="5"/>
      <c r="H684" s="5" t="s">
        <v>1</v>
      </c>
      <c r="I684" s="38" t="s">
        <v>1</v>
      </c>
      <c r="J684" s="39">
        <f>J685</f>
        <v>1200000</v>
      </c>
      <c r="K684" s="13"/>
      <c r="L684" s="27">
        <f t="shared" si="163"/>
        <v>1200000</v>
      </c>
      <c r="M684" s="13"/>
      <c r="N684" s="27">
        <f t="shared" si="167"/>
        <v>1200000</v>
      </c>
    </row>
    <row r="685" spans="1:14" ht="25.5">
      <c r="A685" s="40" t="s">
        <v>113</v>
      </c>
      <c r="B685" s="5" t="s">
        <v>99</v>
      </c>
      <c r="C685" s="5" t="s">
        <v>439</v>
      </c>
      <c r="D685" s="5" t="s">
        <v>279</v>
      </c>
      <c r="E685" s="5" t="s">
        <v>446</v>
      </c>
      <c r="F685" s="5" t="s">
        <v>114</v>
      </c>
      <c r="G685" s="5"/>
      <c r="H685" s="5" t="s">
        <v>1</v>
      </c>
      <c r="I685" s="38" t="s">
        <v>1</v>
      </c>
      <c r="J685" s="39">
        <f>J686</f>
        <v>1200000</v>
      </c>
      <c r="K685" s="13"/>
      <c r="L685" s="27">
        <f t="shared" si="163"/>
        <v>1200000</v>
      </c>
      <c r="M685" s="13"/>
      <c r="N685" s="27">
        <f t="shared" si="167"/>
        <v>1200000</v>
      </c>
    </row>
    <row r="686" spans="1:14" ht="63.75">
      <c r="A686" s="6" t="s">
        <v>126</v>
      </c>
      <c r="B686" s="5" t="s">
        <v>99</v>
      </c>
      <c r="C686" s="5" t="s">
        <v>439</v>
      </c>
      <c r="D686" s="5" t="s">
        <v>279</v>
      </c>
      <c r="E686" s="5" t="s">
        <v>446</v>
      </c>
      <c r="F686" s="5" t="s">
        <v>127</v>
      </c>
      <c r="G686" s="5"/>
      <c r="H686" s="5" t="s">
        <v>1</v>
      </c>
      <c r="I686" s="38" t="s">
        <v>1</v>
      </c>
      <c r="J686" s="39">
        <f>J687</f>
        <v>1200000</v>
      </c>
      <c r="K686" s="13"/>
      <c r="L686" s="27">
        <f t="shared" si="163"/>
        <v>1200000</v>
      </c>
      <c r="M686" s="13"/>
      <c r="N686" s="27">
        <f t="shared" si="167"/>
        <v>1200000</v>
      </c>
    </row>
    <row r="687" spans="1:14">
      <c r="A687" s="17" t="s">
        <v>247</v>
      </c>
      <c r="B687" s="16" t="s">
        <v>99</v>
      </c>
      <c r="C687" s="16" t="s">
        <v>439</v>
      </c>
      <c r="D687" s="16" t="s">
        <v>279</v>
      </c>
      <c r="E687" s="61" t="s">
        <v>446</v>
      </c>
      <c r="F687" s="16" t="s">
        <v>127</v>
      </c>
      <c r="G687" s="16"/>
      <c r="H687" s="16">
        <v>226</v>
      </c>
      <c r="I687" s="19" t="s">
        <v>1</v>
      </c>
      <c r="J687" s="12">
        <f>J688</f>
        <v>1200000</v>
      </c>
      <c r="K687" s="13"/>
      <c r="L687" s="13">
        <f t="shared" si="163"/>
        <v>1200000</v>
      </c>
      <c r="M687" s="13"/>
      <c r="N687" s="13">
        <f t="shared" si="167"/>
        <v>1200000</v>
      </c>
    </row>
    <row r="688" spans="1:14">
      <c r="A688" s="17" t="s">
        <v>248</v>
      </c>
      <c r="B688" s="16" t="s">
        <v>99</v>
      </c>
      <c r="C688" s="16" t="s">
        <v>439</v>
      </c>
      <c r="D688" s="16" t="s">
        <v>279</v>
      </c>
      <c r="E688" s="61" t="s">
        <v>446</v>
      </c>
      <c r="F688" s="16" t="s">
        <v>127</v>
      </c>
      <c r="G688" s="16"/>
      <c r="H688" s="16">
        <v>226</v>
      </c>
      <c r="I688" s="19">
        <v>1140</v>
      </c>
      <c r="J688" s="12">
        <v>1200000</v>
      </c>
      <c r="K688" s="13"/>
      <c r="L688" s="13">
        <f t="shared" si="163"/>
        <v>1200000</v>
      </c>
      <c r="M688" s="13"/>
      <c r="N688" s="13">
        <f t="shared" si="167"/>
        <v>1200000</v>
      </c>
    </row>
    <row r="689" spans="1:14" ht="25.5">
      <c r="A689" s="40" t="s">
        <v>129</v>
      </c>
      <c r="B689" s="5" t="s">
        <v>99</v>
      </c>
      <c r="C689" s="5" t="s">
        <v>439</v>
      </c>
      <c r="D689" s="5" t="s">
        <v>279</v>
      </c>
      <c r="E689" s="5" t="s">
        <v>446</v>
      </c>
      <c r="F689" s="5" t="s">
        <v>130</v>
      </c>
      <c r="G689" s="5"/>
      <c r="H689" s="5" t="s">
        <v>1</v>
      </c>
      <c r="I689" s="38" t="s">
        <v>1</v>
      </c>
      <c r="J689" s="39">
        <f>J690</f>
        <v>1612408.33</v>
      </c>
      <c r="K689" s="39">
        <f t="shared" ref="K689:N690" si="177">K690</f>
        <v>186300</v>
      </c>
      <c r="L689" s="39">
        <f t="shared" si="177"/>
        <v>1798708.33</v>
      </c>
      <c r="M689" s="39">
        <f t="shared" si="177"/>
        <v>-135270</v>
      </c>
      <c r="N689" s="39">
        <f t="shared" si="177"/>
        <v>1663438.33</v>
      </c>
    </row>
    <row r="690" spans="1:14" ht="38.25">
      <c r="A690" s="40" t="s">
        <v>131</v>
      </c>
      <c r="B690" s="5" t="s">
        <v>99</v>
      </c>
      <c r="C690" s="5" t="s">
        <v>439</v>
      </c>
      <c r="D690" s="5" t="s">
        <v>279</v>
      </c>
      <c r="E690" s="5" t="s">
        <v>446</v>
      </c>
      <c r="F690" s="5" t="s">
        <v>132</v>
      </c>
      <c r="G690" s="5"/>
      <c r="H690" s="5" t="s">
        <v>1</v>
      </c>
      <c r="I690" s="38" t="s">
        <v>1</v>
      </c>
      <c r="J690" s="39">
        <f>J691</f>
        <v>1612408.33</v>
      </c>
      <c r="K690" s="39">
        <f t="shared" si="177"/>
        <v>186300</v>
      </c>
      <c r="L690" s="39">
        <f t="shared" si="177"/>
        <v>1798708.33</v>
      </c>
      <c r="M690" s="39">
        <f t="shared" si="177"/>
        <v>-135270</v>
      </c>
      <c r="N690" s="39">
        <f t="shared" si="177"/>
        <v>1663438.33</v>
      </c>
    </row>
    <row r="691" spans="1:14" ht="38.25">
      <c r="A691" s="6" t="s">
        <v>133</v>
      </c>
      <c r="B691" s="5" t="s">
        <v>99</v>
      </c>
      <c r="C691" s="5" t="s">
        <v>439</v>
      </c>
      <c r="D691" s="5" t="s">
        <v>279</v>
      </c>
      <c r="E691" s="5" t="s">
        <v>446</v>
      </c>
      <c r="F691" s="5" t="s">
        <v>134</v>
      </c>
      <c r="G691" s="5"/>
      <c r="H691" s="5" t="s">
        <v>1</v>
      </c>
      <c r="I691" s="38" t="s">
        <v>1</v>
      </c>
      <c r="J691" s="39">
        <f>J692+J698+J696</f>
        <v>1612408.33</v>
      </c>
      <c r="K691" s="39">
        <f>K692+K698+K696</f>
        <v>186300</v>
      </c>
      <c r="L691" s="39">
        <f>L692+L698+L696</f>
        <v>1798708.33</v>
      </c>
      <c r="M691" s="39">
        <f t="shared" ref="M691:N691" si="178">M692+M698+M696</f>
        <v>-135270</v>
      </c>
      <c r="N691" s="39">
        <f t="shared" si="178"/>
        <v>1663438.33</v>
      </c>
    </row>
    <row r="692" spans="1:14">
      <c r="A692" s="17" t="s">
        <v>188</v>
      </c>
      <c r="B692" s="16" t="s">
        <v>99</v>
      </c>
      <c r="C692" s="16" t="s">
        <v>439</v>
      </c>
      <c r="D692" s="16" t="s">
        <v>279</v>
      </c>
      <c r="E692" s="61" t="s">
        <v>446</v>
      </c>
      <c r="F692" s="16" t="s">
        <v>134</v>
      </c>
      <c r="G692" s="16"/>
      <c r="H692" s="16" t="s">
        <v>135</v>
      </c>
      <c r="I692" s="19" t="s">
        <v>1</v>
      </c>
      <c r="J692" s="12">
        <f>J693</f>
        <v>510000</v>
      </c>
      <c r="K692" s="12">
        <f t="shared" ref="K692:L692" si="179">K693</f>
        <v>20000</v>
      </c>
      <c r="L692" s="12">
        <f t="shared" si="179"/>
        <v>530000</v>
      </c>
      <c r="M692" s="13"/>
      <c r="N692" s="13">
        <f t="shared" si="167"/>
        <v>530000</v>
      </c>
    </row>
    <row r="693" spans="1:14">
      <c r="A693" s="17" t="s">
        <v>282</v>
      </c>
      <c r="B693" s="16" t="s">
        <v>99</v>
      </c>
      <c r="C693" s="16" t="s">
        <v>439</v>
      </c>
      <c r="D693" s="16" t="s">
        <v>279</v>
      </c>
      <c r="E693" s="61" t="s">
        <v>446</v>
      </c>
      <c r="F693" s="16" t="s">
        <v>134</v>
      </c>
      <c r="G693" s="16"/>
      <c r="H693" s="16" t="s">
        <v>135</v>
      </c>
      <c r="I693" s="19" t="s">
        <v>196</v>
      </c>
      <c r="J693" s="12">
        <v>510000</v>
      </c>
      <c r="K693" s="13">
        <v>20000</v>
      </c>
      <c r="L693" s="13">
        <f t="shared" si="163"/>
        <v>530000</v>
      </c>
      <c r="M693" s="13"/>
      <c r="N693" s="13">
        <f t="shared" si="167"/>
        <v>530000</v>
      </c>
    </row>
    <row r="694" spans="1:14">
      <c r="A694" s="50" t="s">
        <v>706</v>
      </c>
      <c r="B694" s="16"/>
      <c r="C694" s="16"/>
      <c r="D694" s="16"/>
      <c r="E694" s="61"/>
      <c r="F694" s="16"/>
      <c r="G694" s="16"/>
      <c r="H694" s="16"/>
      <c r="I694" s="19"/>
      <c r="J694" s="12"/>
      <c r="K694" s="13"/>
      <c r="L694" s="53">
        <v>510000</v>
      </c>
      <c r="M694" s="13"/>
      <c r="N694" s="53">
        <v>510000</v>
      </c>
    </row>
    <row r="695" spans="1:14" ht="25.5">
      <c r="A695" s="50" t="s">
        <v>721</v>
      </c>
      <c r="B695" s="16"/>
      <c r="C695" s="16"/>
      <c r="D695" s="16"/>
      <c r="E695" s="61"/>
      <c r="F695" s="16"/>
      <c r="G695" s="16"/>
      <c r="H695" s="16"/>
      <c r="I695" s="19"/>
      <c r="J695" s="12"/>
      <c r="K695" s="13"/>
      <c r="L695" s="53">
        <v>20000</v>
      </c>
      <c r="M695" s="13"/>
      <c r="N695" s="53">
        <v>20000</v>
      </c>
    </row>
    <row r="696" spans="1:14">
      <c r="A696" s="17" t="s">
        <v>350</v>
      </c>
      <c r="B696" s="16" t="s">
        <v>99</v>
      </c>
      <c r="C696" s="16" t="s">
        <v>439</v>
      </c>
      <c r="D696" s="16" t="s">
        <v>279</v>
      </c>
      <c r="E696" s="61" t="s">
        <v>446</v>
      </c>
      <c r="F696" s="16" t="s">
        <v>134</v>
      </c>
      <c r="G696" s="16"/>
      <c r="H696" s="16">
        <v>310</v>
      </c>
      <c r="I696" s="19"/>
      <c r="J696" s="12">
        <f>J697</f>
        <v>0</v>
      </c>
      <c r="K696" s="12">
        <f t="shared" ref="K696:L696" si="180">K697</f>
        <v>166300</v>
      </c>
      <c r="L696" s="12">
        <f t="shared" si="180"/>
        <v>166300</v>
      </c>
      <c r="M696" s="13"/>
      <c r="N696" s="13">
        <f t="shared" si="167"/>
        <v>166300</v>
      </c>
    </row>
    <row r="697" spans="1:14">
      <c r="A697" s="17" t="s">
        <v>290</v>
      </c>
      <c r="B697" s="16" t="s">
        <v>99</v>
      </c>
      <c r="C697" s="16" t="s">
        <v>439</v>
      </c>
      <c r="D697" s="16" t="s">
        <v>279</v>
      </c>
      <c r="E697" s="61" t="s">
        <v>446</v>
      </c>
      <c r="F697" s="16" t="s">
        <v>134</v>
      </c>
      <c r="G697" s="16"/>
      <c r="H697" s="16">
        <v>310</v>
      </c>
      <c r="I697" s="19">
        <v>1116</v>
      </c>
      <c r="J697" s="12"/>
      <c r="K697" s="13">
        <v>166300</v>
      </c>
      <c r="L697" s="13">
        <f>J697+K697</f>
        <v>166300</v>
      </c>
      <c r="M697" s="13"/>
      <c r="N697" s="13">
        <f t="shared" si="167"/>
        <v>166300</v>
      </c>
    </row>
    <row r="698" spans="1:14">
      <c r="A698" s="17" t="s">
        <v>137</v>
      </c>
      <c r="B698" s="16" t="s">
        <v>99</v>
      </c>
      <c r="C698" s="16" t="s">
        <v>439</v>
      </c>
      <c r="D698" s="16" t="s">
        <v>279</v>
      </c>
      <c r="E698" s="61" t="s">
        <v>446</v>
      </c>
      <c r="F698" s="16" t="s">
        <v>134</v>
      </c>
      <c r="G698" s="16"/>
      <c r="H698" s="16">
        <v>340</v>
      </c>
      <c r="I698" s="19" t="s">
        <v>1</v>
      </c>
      <c r="J698" s="12">
        <f>J699</f>
        <v>1102408.33</v>
      </c>
      <c r="K698" s="13"/>
      <c r="L698" s="13">
        <f>L699</f>
        <v>1102408.33</v>
      </c>
      <c r="M698" s="13">
        <f t="shared" ref="M698:N698" si="181">M699</f>
        <v>-135270</v>
      </c>
      <c r="N698" s="13">
        <f t="shared" si="181"/>
        <v>967138.33000000007</v>
      </c>
    </row>
    <row r="699" spans="1:14" ht="25.5">
      <c r="A699" s="17" t="s">
        <v>138</v>
      </c>
      <c r="B699" s="16" t="s">
        <v>99</v>
      </c>
      <c r="C699" s="16" t="s">
        <v>439</v>
      </c>
      <c r="D699" s="16" t="s">
        <v>279</v>
      </c>
      <c r="E699" s="61" t="s">
        <v>446</v>
      </c>
      <c r="F699" s="16" t="s">
        <v>134</v>
      </c>
      <c r="G699" s="16"/>
      <c r="H699" s="16">
        <v>349</v>
      </c>
      <c r="I699" s="19" t="s">
        <v>139</v>
      </c>
      <c r="J699" s="12">
        <v>1102408.33</v>
      </c>
      <c r="K699" s="13"/>
      <c r="L699" s="13">
        <f>SUM(L700:L705)</f>
        <v>1102408.33</v>
      </c>
      <c r="M699" s="13">
        <f t="shared" ref="M699:N699" si="182">SUM(M700:M705)</f>
        <v>-135270</v>
      </c>
      <c r="N699" s="13">
        <f t="shared" si="182"/>
        <v>967138.33000000007</v>
      </c>
    </row>
    <row r="700" spans="1:14">
      <c r="A700" s="50" t="s">
        <v>722</v>
      </c>
      <c r="B700" s="16"/>
      <c r="C700" s="16"/>
      <c r="D700" s="16"/>
      <c r="E700" s="61"/>
      <c r="F700" s="16"/>
      <c r="G700" s="16"/>
      <c r="H700" s="16"/>
      <c r="I700" s="19"/>
      <c r="J700" s="12"/>
      <c r="K700" s="13"/>
      <c r="L700" s="53">
        <v>137400</v>
      </c>
      <c r="M700" s="13"/>
      <c r="N700" s="53">
        <f>L700+M700</f>
        <v>137400</v>
      </c>
    </row>
    <row r="701" spans="1:14">
      <c r="A701" s="50" t="s">
        <v>723</v>
      </c>
      <c r="B701" s="16"/>
      <c r="C701" s="16"/>
      <c r="D701" s="16"/>
      <c r="E701" s="61"/>
      <c r="F701" s="16"/>
      <c r="G701" s="16"/>
      <c r="H701" s="16"/>
      <c r="I701" s="19"/>
      <c r="J701" s="12"/>
      <c r="K701" s="13"/>
      <c r="L701" s="53">
        <v>490688.33</v>
      </c>
      <c r="M701" s="13"/>
      <c r="N701" s="53">
        <f t="shared" ref="N701:N705" si="183">L701+M701</f>
        <v>490688.33</v>
      </c>
    </row>
    <row r="702" spans="1:14">
      <c r="A702" s="50" t="s">
        <v>702</v>
      </c>
      <c r="B702" s="16"/>
      <c r="C702" s="16"/>
      <c r="D702" s="16"/>
      <c r="E702" s="61"/>
      <c r="F702" s="16"/>
      <c r="G702" s="16"/>
      <c r="H702" s="16"/>
      <c r="I702" s="19"/>
      <c r="J702" s="12"/>
      <c r="K702" s="13"/>
      <c r="L702" s="53">
        <v>150000</v>
      </c>
      <c r="M702" s="13"/>
      <c r="N702" s="53">
        <f t="shared" si="183"/>
        <v>150000</v>
      </c>
    </row>
    <row r="703" spans="1:14">
      <c r="A703" s="50" t="s">
        <v>500</v>
      </c>
      <c r="B703" s="16"/>
      <c r="C703" s="16"/>
      <c r="D703" s="16"/>
      <c r="E703" s="61"/>
      <c r="F703" s="16"/>
      <c r="G703" s="16"/>
      <c r="H703" s="16"/>
      <c r="I703" s="19"/>
      <c r="J703" s="12"/>
      <c r="K703" s="13"/>
      <c r="L703" s="53">
        <v>60750</v>
      </c>
      <c r="M703" s="13"/>
      <c r="N703" s="53">
        <f t="shared" si="183"/>
        <v>60750</v>
      </c>
    </row>
    <row r="704" spans="1:14">
      <c r="A704" s="50" t="s">
        <v>644</v>
      </c>
      <c r="B704" s="16"/>
      <c r="C704" s="16"/>
      <c r="D704" s="16"/>
      <c r="E704" s="61"/>
      <c r="F704" s="16"/>
      <c r="G704" s="16"/>
      <c r="H704" s="16"/>
      <c r="I704" s="19"/>
      <c r="J704" s="12"/>
      <c r="K704" s="13"/>
      <c r="L704" s="53">
        <v>135270</v>
      </c>
      <c r="M704" s="13">
        <v>-135270</v>
      </c>
      <c r="N704" s="53">
        <f t="shared" si="183"/>
        <v>0</v>
      </c>
    </row>
    <row r="705" spans="1:14">
      <c r="A705" s="50" t="s">
        <v>724</v>
      </c>
      <c r="B705" s="16"/>
      <c r="C705" s="16"/>
      <c r="D705" s="16"/>
      <c r="E705" s="61"/>
      <c r="F705" s="16"/>
      <c r="G705" s="16"/>
      <c r="H705" s="16"/>
      <c r="I705" s="19"/>
      <c r="J705" s="12"/>
      <c r="K705" s="13"/>
      <c r="L705" s="53">
        <v>128300</v>
      </c>
      <c r="M705" s="13"/>
      <c r="N705" s="53">
        <f t="shared" si="183"/>
        <v>128300</v>
      </c>
    </row>
    <row r="706" spans="1:14" ht="25.5">
      <c r="A706" s="36" t="s">
        <v>447</v>
      </c>
      <c r="B706" s="37" t="s">
        <v>99</v>
      </c>
      <c r="C706" s="5" t="s">
        <v>226</v>
      </c>
      <c r="D706" s="5" t="s">
        <v>1</v>
      </c>
      <c r="E706" s="5" t="s">
        <v>1</v>
      </c>
      <c r="F706" s="5" t="s">
        <v>1</v>
      </c>
      <c r="G706" s="5"/>
      <c r="H706" s="5" t="s">
        <v>1</v>
      </c>
      <c r="I706" s="38" t="s">
        <v>1</v>
      </c>
      <c r="J706" s="39">
        <f t="shared" ref="J706:J712" si="184">J707</f>
        <v>9194.26</v>
      </c>
      <c r="K706" s="13"/>
      <c r="L706" s="27">
        <f t="shared" si="163"/>
        <v>9194.26</v>
      </c>
      <c r="M706" s="13"/>
      <c r="N706" s="27">
        <f t="shared" si="167"/>
        <v>9194.26</v>
      </c>
    </row>
    <row r="707" spans="1:14" ht="25.5">
      <c r="A707" s="36" t="s">
        <v>448</v>
      </c>
      <c r="B707" s="37" t="s">
        <v>99</v>
      </c>
      <c r="C707" s="5" t="s">
        <v>226</v>
      </c>
      <c r="D707" s="5" t="s">
        <v>102</v>
      </c>
      <c r="E707" s="5" t="s">
        <v>1</v>
      </c>
      <c r="F707" s="5" t="s">
        <v>1</v>
      </c>
      <c r="G707" s="5"/>
      <c r="H707" s="5" t="s">
        <v>1</v>
      </c>
      <c r="I707" s="38" t="s">
        <v>1</v>
      </c>
      <c r="J707" s="39">
        <f t="shared" si="184"/>
        <v>9194.26</v>
      </c>
      <c r="K707" s="13"/>
      <c r="L707" s="27">
        <f t="shared" si="163"/>
        <v>9194.26</v>
      </c>
      <c r="M707" s="13"/>
      <c r="N707" s="27">
        <f t="shared" si="167"/>
        <v>9194.26</v>
      </c>
    </row>
    <row r="708" spans="1:14">
      <c r="A708" s="40" t="s">
        <v>105</v>
      </c>
      <c r="B708" s="5" t="s">
        <v>99</v>
      </c>
      <c r="C708" s="5" t="s">
        <v>226</v>
      </c>
      <c r="D708" s="5" t="s">
        <v>102</v>
      </c>
      <c r="E708" s="5" t="s">
        <v>106</v>
      </c>
      <c r="F708" s="5" t="s">
        <v>1</v>
      </c>
      <c r="G708" s="5"/>
      <c r="H708" s="5" t="s">
        <v>1</v>
      </c>
      <c r="I708" s="38" t="s">
        <v>1</v>
      </c>
      <c r="J708" s="39">
        <f t="shared" si="184"/>
        <v>9194.26</v>
      </c>
      <c r="K708" s="13"/>
      <c r="L708" s="27">
        <f t="shared" si="163"/>
        <v>9194.26</v>
      </c>
      <c r="M708" s="13"/>
      <c r="N708" s="27">
        <f t="shared" si="167"/>
        <v>9194.26</v>
      </c>
    </row>
    <row r="709" spans="1:14">
      <c r="A709" s="40" t="s">
        <v>227</v>
      </c>
      <c r="B709" s="5" t="s">
        <v>99</v>
      </c>
      <c r="C709" s="5" t="s">
        <v>226</v>
      </c>
      <c r="D709" s="5" t="s">
        <v>102</v>
      </c>
      <c r="E709" s="5" t="s">
        <v>228</v>
      </c>
      <c r="F709" s="5" t="s">
        <v>1</v>
      </c>
      <c r="G709" s="5"/>
      <c r="H709" s="5" t="s">
        <v>1</v>
      </c>
      <c r="I709" s="38" t="s">
        <v>1</v>
      </c>
      <c r="J709" s="39">
        <f t="shared" si="184"/>
        <v>9194.26</v>
      </c>
      <c r="K709" s="13"/>
      <c r="L709" s="27">
        <f t="shared" si="163"/>
        <v>9194.26</v>
      </c>
      <c r="M709" s="13"/>
      <c r="N709" s="27">
        <f t="shared" si="167"/>
        <v>9194.26</v>
      </c>
    </row>
    <row r="710" spans="1:14">
      <c r="A710" s="41" t="s">
        <v>449</v>
      </c>
      <c r="B710" s="42" t="s">
        <v>99</v>
      </c>
      <c r="C710" s="42" t="s">
        <v>226</v>
      </c>
      <c r="D710" s="42" t="s">
        <v>102</v>
      </c>
      <c r="E710" s="42" t="s">
        <v>450</v>
      </c>
      <c r="F710" s="42" t="s">
        <v>1</v>
      </c>
      <c r="G710" s="42"/>
      <c r="H710" s="42" t="s">
        <v>1</v>
      </c>
      <c r="I710" s="43" t="s">
        <v>1</v>
      </c>
      <c r="J710" s="44">
        <f t="shared" si="184"/>
        <v>9194.26</v>
      </c>
      <c r="K710" s="13"/>
      <c r="L710" s="109">
        <f t="shared" si="163"/>
        <v>9194.26</v>
      </c>
      <c r="M710" s="13"/>
      <c r="N710" s="27">
        <f t="shared" si="167"/>
        <v>9194.26</v>
      </c>
    </row>
    <row r="711" spans="1:14" ht="25.5">
      <c r="A711" s="40" t="s">
        <v>448</v>
      </c>
      <c r="B711" s="5" t="s">
        <v>99</v>
      </c>
      <c r="C711" s="5" t="s">
        <v>226</v>
      </c>
      <c r="D711" s="5" t="s">
        <v>102</v>
      </c>
      <c r="E711" s="5" t="s">
        <v>450</v>
      </c>
      <c r="F711" s="5">
        <v>730</v>
      </c>
      <c r="G711" s="5"/>
      <c r="H711" s="5" t="s">
        <v>1</v>
      </c>
      <c r="I711" s="38" t="s">
        <v>1</v>
      </c>
      <c r="J711" s="39">
        <f t="shared" si="184"/>
        <v>9194.26</v>
      </c>
      <c r="K711" s="13"/>
      <c r="L711" s="27">
        <f t="shared" si="163"/>
        <v>9194.26</v>
      </c>
      <c r="M711" s="13"/>
      <c r="N711" s="27">
        <f t="shared" si="167"/>
        <v>9194.26</v>
      </c>
    </row>
    <row r="712" spans="1:14">
      <c r="A712" s="6" t="s">
        <v>449</v>
      </c>
      <c r="B712" s="5" t="s">
        <v>99</v>
      </c>
      <c r="C712" s="5" t="s">
        <v>226</v>
      </c>
      <c r="D712" s="5" t="s">
        <v>102</v>
      </c>
      <c r="E712" s="5" t="s">
        <v>450</v>
      </c>
      <c r="F712" s="5">
        <v>730</v>
      </c>
      <c r="G712" s="5"/>
      <c r="H712" s="5" t="s">
        <v>1</v>
      </c>
      <c r="I712" s="38" t="s">
        <v>1</v>
      </c>
      <c r="J712" s="39">
        <f t="shared" si="184"/>
        <v>9194.26</v>
      </c>
      <c r="K712" s="13"/>
      <c r="L712" s="27">
        <f t="shared" si="163"/>
        <v>9194.26</v>
      </c>
      <c r="M712" s="13"/>
      <c r="N712" s="27">
        <f t="shared" si="167"/>
        <v>9194.26</v>
      </c>
    </row>
    <row r="713" spans="1:14" ht="25.5">
      <c r="A713" s="17" t="s">
        <v>451</v>
      </c>
      <c r="B713" s="16" t="s">
        <v>99</v>
      </c>
      <c r="C713" s="16" t="s">
        <v>226</v>
      </c>
      <c r="D713" s="16" t="s">
        <v>102</v>
      </c>
      <c r="E713" s="16" t="s">
        <v>450</v>
      </c>
      <c r="F713" s="16">
        <v>730</v>
      </c>
      <c r="G713" s="16"/>
      <c r="H713" s="16" t="s">
        <v>452</v>
      </c>
      <c r="I713" s="19" t="s">
        <v>1</v>
      </c>
      <c r="J713" s="12">
        <v>9194.26</v>
      </c>
      <c r="K713" s="13"/>
      <c r="L713" s="13">
        <f t="shared" si="163"/>
        <v>9194.26</v>
      </c>
      <c r="M713" s="13"/>
      <c r="N713" s="13">
        <f t="shared" si="167"/>
        <v>9194.26</v>
      </c>
    </row>
    <row r="714" spans="1:14" ht="25.5">
      <c r="A714" s="36" t="s">
        <v>453</v>
      </c>
      <c r="B714" s="37" t="s">
        <v>99</v>
      </c>
      <c r="C714" s="5" t="s">
        <v>454</v>
      </c>
      <c r="D714" s="5" t="s">
        <v>1</v>
      </c>
      <c r="E714" s="5" t="s">
        <v>1</v>
      </c>
      <c r="F714" s="5" t="s">
        <v>1</v>
      </c>
      <c r="G714" s="5"/>
      <c r="H714" s="5" t="s">
        <v>1</v>
      </c>
      <c r="I714" s="38" t="s">
        <v>1</v>
      </c>
      <c r="J714" s="39">
        <f>J715</f>
        <v>2144110.2000000002</v>
      </c>
      <c r="K714" s="13"/>
      <c r="L714" s="27">
        <f t="shared" si="163"/>
        <v>2144110.2000000002</v>
      </c>
      <c r="M714" s="13"/>
      <c r="N714" s="27">
        <f t="shared" si="167"/>
        <v>2144110.2000000002</v>
      </c>
    </row>
    <row r="715" spans="1:14" ht="25.5">
      <c r="A715" s="36" t="s">
        <v>455</v>
      </c>
      <c r="B715" s="37" t="s">
        <v>99</v>
      </c>
      <c r="C715" s="5" t="s">
        <v>454</v>
      </c>
      <c r="D715" s="5" t="s">
        <v>123</v>
      </c>
      <c r="E715" s="5" t="s">
        <v>1</v>
      </c>
      <c r="F715" s="5" t="s">
        <v>1</v>
      </c>
      <c r="G715" s="5"/>
      <c r="H715" s="5" t="s">
        <v>1</v>
      </c>
      <c r="I715" s="38" t="s">
        <v>1</v>
      </c>
      <c r="J715" s="39">
        <f>J716</f>
        <v>2144110.2000000002</v>
      </c>
      <c r="K715" s="13"/>
      <c r="L715" s="27">
        <f t="shared" si="163"/>
        <v>2144110.2000000002</v>
      </c>
      <c r="M715" s="13"/>
      <c r="N715" s="27">
        <f t="shared" si="167"/>
        <v>2144110.2000000002</v>
      </c>
    </row>
    <row r="716" spans="1:14">
      <c r="A716" s="40" t="s">
        <v>105</v>
      </c>
      <c r="B716" s="5" t="s">
        <v>99</v>
      </c>
      <c r="C716" s="5" t="s">
        <v>454</v>
      </c>
      <c r="D716" s="5" t="s">
        <v>123</v>
      </c>
      <c r="E716" s="5" t="s">
        <v>106</v>
      </c>
      <c r="F716" s="5" t="s">
        <v>1</v>
      </c>
      <c r="G716" s="5"/>
      <c r="H716" s="5" t="s">
        <v>1</v>
      </c>
      <c r="I716" s="38" t="s">
        <v>1</v>
      </c>
      <c r="J716" s="39">
        <f>J717+J723</f>
        <v>2144110.2000000002</v>
      </c>
      <c r="K716" s="13"/>
      <c r="L716" s="27">
        <f t="shared" si="163"/>
        <v>2144110.2000000002</v>
      </c>
      <c r="M716" s="13"/>
      <c r="N716" s="27">
        <f t="shared" si="167"/>
        <v>2144110.2000000002</v>
      </c>
    </row>
    <row r="717" spans="1:14">
      <c r="A717" s="40" t="s">
        <v>456</v>
      </c>
      <c r="B717" s="5" t="s">
        <v>99</v>
      </c>
      <c r="C717" s="5" t="s">
        <v>454</v>
      </c>
      <c r="D717" s="5" t="s">
        <v>123</v>
      </c>
      <c r="E717" s="5" t="s">
        <v>457</v>
      </c>
      <c r="F717" s="5" t="s">
        <v>1</v>
      </c>
      <c r="G717" s="5"/>
      <c r="H717" s="5" t="s">
        <v>1</v>
      </c>
      <c r="I717" s="38" t="s">
        <v>1</v>
      </c>
      <c r="J717" s="39">
        <f>J718</f>
        <v>1041000</v>
      </c>
      <c r="K717" s="13"/>
      <c r="L717" s="27">
        <f t="shared" si="163"/>
        <v>1041000</v>
      </c>
      <c r="M717" s="13"/>
      <c r="N717" s="27">
        <f t="shared" si="167"/>
        <v>1041000</v>
      </c>
    </row>
    <row r="718" spans="1:14" ht="27">
      <c r="A718" s="41" t="s">
        <v>458</v>
      </c>
      <c r="B718" s="42" t="s">
        <v>99</v>
      </c>
      <c r="C718" s="42" t="s">
        <v>454</v>
      </c>
      <c r="D718" s="42" t="s">
        <v>123</v>
      </c>
      <c r="E718" s="42" t="s">
        <v>459</v>
      </c>
      <c r="F718" s="42" t="s">
        <v>1</v>
      </c>
      <c r="G718" s="42"/>
      <c r="H718" s="42" t="s">
        <v>1</v>
      </c>
      <c r="I718" s="43" t="s">
        <v>1</v>
      </c>
      <c r="J718" s="44">
        <f>J719</f>
        <v>1041000</v>
      </c>
      <c r="K718" s="13"/>
      <c r="L718" s="109">
        <f t="shared" si="163"/>
        <v>1041000</v>
      </c>
      <c r="M718" s="13"/>
      <c r="N718" s="27">
        <f t="shared" si="167"/>
        <v>1041000</v>
      </c>
    </row>
    <row r="719" spans="1:14">
      <c r="A719" s="40" t="s">
        <v>456</v>
      </c>
      <c r="B719" s="5" t="s">
        <v>99</v>
      </c>
      <c r="C719" s="5" t="s">
        <v>454</v>
      </c>
      <c r="D719" s="5" t="s">
        <v>123</v>
      </c>
      <c r="E719" s="5" t="s">
        <v>459</v>
      </c>
      <c r="F719" s="5" t="s">
        <v>460</v>
      </c>
      <c r="G719" s="5"/>
      <c r="H719" s="5" t="s">
        <v>1</v>
      </c>
      <c r="I719" s="38" t="s">
        <v>1</v>
      </c>
      <c r="J719" s="39">
        <f>J720</f>
        <v>1041000</v>
      </c>
      <c r="K719" s="13"/>
      <c r="L719" s="27">
        <f t="shared" si="163"/>
        <v>1041000</v>
      </c>
      <c r="M719" s="13"/>
      <c r="N719" s="27">
        <f t="shared" si="167"/>
        <v>1041000</v>
      </c>
    </row>
    <row r="720" spans="1:14">
      <c r="A720" s="40" t="s">
        <v>461</v>
      </c>
      <c r="B720" s="5" t="s">
        <v>99</v>
      </c>
      <c r="C720" s="5" t="s">
        <v>454</v>
      </c>
      <c r="D720" s="5" t="s">
        <v>123</v>
      </c>
      <c r="E720" s="5" t="s">
        <v>459</v>
      </c>
      <c r="F720" s="5" t="s">
        <v>462</v>
      </c>
      <c r="G720" s="5"/>
      <c r="H720" s="5" t="s">
        <v>1</v>
      </c>
      <c r="I720" s="38" t="s">
        <v>1</v>
      </c>
      <c r="J720" s="39">
        <f>J721</f>
        <v>1041000</v>
      </c>
      <c r="K720" s="13"/>
      <c r="L720" s="27">
        <f t="shared" si="163"/>
        <v>1041000</v>
      </c>
      <c r="M720" s="13"/>
      <c r="N720" s="27">
        <f t="shared" si="167"/>
        <v>1041000</v>
      </c>
    </row>
    <row r="721" spans="1:14" ht="51">
      <c r="A721" s="6" t="s">
        <v>463</v>
      </c>
      <c r="B721" s="5" t="s">
        <v>99</v>
      </c>
      <c r="C721" s="5" t="s">
        <v>454</v>
      </c>
      <c r="D721" s="5" t="s">
        <v>123</v>
      </c>
      <c r="E721" s="5" t="s">
        <v>459</v>
      </c>
      <c r="F721" s="5" t="s">
        <v>464</v>
      </c>
      <c r="G721" s="5"/>
      <c r="H721" s="5" t="s">
        <v>1</v>
      </c>
      <c r="I721" s="38" t="s">
        <v>1</v>
      </c>
      <c r="J721" s="39">
        <f>J722</f>
        <v>1041000</v>
      </c>
      <c r="K721" s="13"/>
      <c r="L721" s="27">
        <f t="shared" si="163"/>
        <v>1041000</v>
      </c>
      <c r="M721" s="13"/>
      <c r="N721" s="27">
        <f t="shared" si="167"/>
        <v>1041000</v>
      </c>
    </row>
    <row r="722" spans="1:14">
      <c r="A722" s="17" t="s">
        <v>465</v>
      </c>
      <c r="B722" s="16" t="s">
        <v>99</v>
      </c>
      <c r="C722" s="16" t="s">
        <v>454</v>
      </c>
      <c r="D722" s="16" t="s">
        <v>123</v>
      </c>
      <c r="E722" s="16" t="s">
        <v>459</v>
      </c>
      <c r="F722" s="16" t="s">
        <v>464</v>
      </c>
      <c r="G722" s="16"/>
      <c r="H722" s="16" t="s">
        <v>466</v>
      </c>
      <c r="I722" s="19" t="s">
        <v>1</v>
      </c>
      <c r="J722" s="12">
        <v>1041000</v>
      </c>
      <c r="K722" s="13"/>
      <c r="L722" s="13">
        <f t="shared" si="163"/>
        <v>1041000</v>
      </c>
      <c r="M722" s="13"/>
      <c r="N722" s="13">
        <f t="shared" si="167"/>
        <v>1041000</v>
      </c>
    </row>
    <row r="723" spans="1:14" ht="94.5">
      <c r="A723" s="41" t="s">
        <v>467</v>
      </c>
      <c r="B723" s="42" t="s">
        <v>99</v>
      </c>
      <c r="C723" s="42" t="s">
        <v>454</v>
      </c>
      <c r="D723" s="42" t="s">
        <v>123</v>
      </c>
      <c r="E723" s="42" t="s">
        <v>468</v>
      </c>
      <c r="F723" s="42" t="s">
        <v>1</v>
      </c>
      <c r="G723" s="42"/>
      <c r="H723" s="42" t="s">
        <v>1</v>
      </c>
      <c r="I723" s="43" t="s">
        <v>1</v>
      </c>
      <c r="J723" s="44">
        <f>J724</f>
        <v>1103110.2</v>
      </c>
      <c r="K723" s="13"/>
      <c r="L723" s="109">
        <f t="shared" ref="L723:L726" si="185">J723+K723</f>
        <v>1103110.2</v>
      </c>
      <c r="M723" s="13"/>
      <c r="N723" s="27">
        <f t="shared" si="167"/>
        <v>1103110.2</v>
      </c>
    </row>
    <row r="724" spans="1:14">
      <c r="A724" s="40" t="s">
        <v>456</v>
      </c>
      <c r="B724" s="5" t="s">
        <v>99</v>
      </c>
      <c r="C724" s="5" t="s">
        <v>454</v>
      </c>
      <c r="D724" s="5" t="s">
        <v>123</v>
      </c>
      <c r="E724" s="5" t="s">
        <v>468</v>
      </c>
      <c r="F724" s="5" t="s">
        <v>460</v>
      </c>
      <c r="G724" s="5"/>
      <c r="H724" s="5" t="s">
        <v>1</v>
      </c>
      <c r="I724" s="38" t="s">
        <v>1</v>
      </c>
      <c r="J724" s="39">
        <f>J725</f>
        <v>1103110.2</v>
      </c>
      <c r="K724" s="13"/>
      <c r="L724" s="27">
        <f t="shared" si="185"/>
        <v>1103110.2</v>
      </c>
      <c r="M724" s="13"/>
      <c r="N724" s="27">
        <f t="shared" si="167"/>
        <v>1103110.2</v>
      </c>
    </row>
    <row r="725" spans="1:14">
      <c r="A725" s="102" t="s">
        <v>469</v>
      </c>
      <c r="B725" s="103" t="s">
        <v>99</v>
      </c>
      <c r="C725" s="103" t="s">
        <v>454</v>
      </c>
      <c r="D725" s="103" t="s">
        <v>123</v>
      </c>
      <c r="E725" s="103" t="s">
        <v>468</v>
      </c>
      <c r="F725" s="103" t="s">
        <v>470</v>
      </c>
      <c r="G725" s="103"/>
      <c r="H725" s="103" t="s">
        <v>1</v>
      </c>
      <c r="I725" s="104" t="s">
        <v>1</v>
      </c>
      <c r="J725" s="105">
        <f>J726</f>
        <v>1103110.2</v>
      </c>
      <c r="K725" s="13"/>
      <c r="L725" s="27">
        <f t="shared" si="185"/>
        <v>1103110.2</v>
      </c>
      <c r="M725" s="13"/>
      <c r="N725" s="27">
        <f t="shared" si="167"/>
        <v>1103110.2</v>
      </c>
    </row>
    <row r="726" spans="1:14">
      <c r="A726" s="11" t="s">
        <v>465</v>
      </c>
      <c r="B726" s="23" t="s">
        <v>99</v>
      </c>
      <c r="C726" s="23" t="s">
        <v>454</v>
      </c>
      <c r="D726" s="23" t="s">
        <v>123</v>
      </c>
      <c r="E726" s="23" t="s">
        <v>468</v>
      </c>
      <c r="F726" s="23" t="s">
        <v>470</v>
      </c>
      <c r="G726" s="23"/>
      <c r="H726" s="23" t="s">
        <v>466</v>
      </c>
      <c r="I726" s="106" t="s">
        <v>1</v>
      </c>
      <c r="J726" s="12">
        <v>1103110.2</v>
      </c>
      <c r="K726" s="13"/>
      <c r="L726" s="13">
        <f t="shared" si="185"/>
        <v>1103110.2</v>
      </c>
      <c r="M726" s="13"/>
      <c r="N726" s="13">
        <f t="shared" si="167"/>
        <v>1103110.2</v>
      </c>
    </row>
    <row r="727" spans="1:14">
      <c r="B727" s="28"/>
      <c r="C727" s="28"/>
      <c r="D727" s="28"/>
      <c r="E727" s="28"/>
      <c r="F727" s="28"/>
      <c r="G727" s="28"/>
      <c r="H727" s="107"/>
      <c r="I727" s="107"/>
      <c r="J727" s="28"/>
    </row>
    <row r="728" spans="1:14">
      <c r="A728" s="28"/>
    </row>
  </sheetData>
  <mergeCells count="3">
    <mergeCell ref="A2:J2"/>
    <mergeCell ref="F3:J3"/>
    <mergeCell ref="A5:N5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  <rowBreaks count="3" manualBreakCount="3">
    <brk id="458" max="13" man="1"/>
    <brk id="522" max="16383" man="1"/>
    <brk id="66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19"/>
  <sheetViews>
    <sheetView workbookViewId="0">
      <selection activeCell="G13" sqref="G13"/>
    </sheetView>
  </sheetViews>
  <sheetFormatPr defaultColWidth="8.7109375" defaultRowHeight="15"/>
  <cols>
    <col min="1" max="1" width="38.85546875" style="1" customWidth="1"/>
    <col min="2" max="2" width="6.5703125" style="1" customWidth="1"/>
    <col min="3" max="3" width="5.5703125" style="1" customWidth="1"/>
    <col min="4" max="4" width="5.42578125" style="1" customWidth="1"/>
    <col min="5" max="5" width="14.140625" style="1" customWidth="1"/>
    <col min="6" max="7" width="6.140625" style="1" customWidth="1"/>
    <col min="8" max="8" width="7.85546875" style="3" customWidth="1"/>
    <col min="9" max="9" width="6.140625" style="3" customWidth="1"/>
    <col min="10" max="13" width="15.140625" style="211" customWidth="1"/>
    <col min="14" max="14" width="20" style="1" customWidth="1"/>
    <col min="15" max="16384" width="8.7109375" style="1"/>
  </cols>
  <sheetData>
    <row r="1" spans="1:22">
      <c r="A1" s="1" t="s">
        <v>1</v>
      </c>
    </row>
    <row r="2" spans="1:22" ht="50.1" customHeight="1">
      <c r="A2" s="294" t="s">
        <v>851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21" customHeight="1">
      <c r="A3" s="207"/>
      <c r="B3" s="207"/>
      <c r="C3" s="207"/>
      <c r="D3" s="207"/>
      <c r="E3" s="207"/>
      <c r="F3" s="207"/>
      <c r="G3" s="207"/>
      <c r="H3" s="207"/>
      <c r="I3" s="207"/>
      <c r="J3" s="207" t="s">
        <v>850</v>
      </c>
      <c r="K3" s="207"/>
      <c r="L3" s="207"/>
      <c r="M3" s="207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36" customHeight="1">
      <c r="A4" s="295" t="s">
        <v>839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22">
      <c r="A5" s="29" t="s">
        <v>1</v>
      </c>
      <c r="B5" s="29" t="s">
        <v>1</v>
      </c>
      <c r="C5" s="29" t="s">
        <v>1</v>
      </c>
      <c r="D5" s="29" t="s">
        <v>1</v>
      </c>
      <c r="E5" s="29" t="s">
        <v>1</v>
      </c>
      <c r="F5" s="29" t="s">
        <v>1</v>
      </c>
      <c r="G5" s="29"/>
      <c r="H5" s="29" t="s">
        <v>1</v>
      </c>
      <c r="I5" s="29" t="s">
        <v>1</v>
      </c>
    </row>
    <row r="6" spans="1:22">
      <c r="A6" s="29"/>
      <c r="B6" s="29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</row>
    <row r="7" spans="1:22">
      <c r="A7" s="4" t="s">
        <v>6</v>
      </c>
      <c r="B7" s="4" t="s">
        <v>90</v>
      </c>
      <c r="C7" s="4" t="s">
        <v>91</v>
      </c>
      <c r="D7" s="4" t="s">
        <v>92</v>
      </c>
      <c r="E7" s="4" t="s">
        <v>93</v>
      </c>
      <c r="F7" s="4" t="s">
        <v>94</v>
      </c>
      <c r="G7" s="4" t="s">
        <v>95</v>
      </c>
      <c r="H7" s="4" t="s">
        <v>96</v>
      </c>
      <c r="I7" s="8" t="s">
        <v>97</v>
      </c>
      <c r="J7" s="213">
        <v>2020</v>
      </c>
      <c r="K7" s="213" t="s">
        <v>840</v>
      </c>
      <c r="L7" s="213">
        <v>2020</v>
      </c>
      <c r="M7" s="213">
        <v>2021</v>
      </c>
    </row>
    <row r="8" spans="1:22">
      <c r="A8" s="32" t="s">
        <v>98</v>
      </c>
      <c r="B8" s="4" t="s">
        <v>99</v>
      </c>
      <c r="C8" s="33" t="s">
        <v>1</v>
      </c>
      <c r="D8" s="33" t="s">
        <v>1</v>
      </c>
      <c r="E8" s="33" t="s">
        <v>1</v>
      </c>
      <c r="F8" s="33" t="s">
        <v>1</v>
      </c>
      <c r="G8" s="33"/>
      <c r="H8" s="33" t="s">
        <v>1</v>
      </c>
      <c r="I8" s="34" t="s">
        <v>1</v>
      </c>
      <c r="J8" s="35">
        <f t="shared" ref="J8:M8" si="0">J9</f>
        <v>179854009.38999996</v>
      </c>
      <c r="K8" s="35">
        <f t="shared" si="0"/>
        <v>-1.1368683772161603E-12</v>
      </c>
      <c r="L8" s="35">
        <f t="shared" si="0"/>
        <v>179854009.38999996</v>
      </c>
      <c r="M8" s="35">
        <f t="shared" si="0"/>
        <v>186220489.51999998</v>
      </c>
    </row>
    <row r="9" spans="1:22" ht="38.25">
      <c r="A9" s="6" t="s">
        <v>100</v>
      </c>
      <c r="B9" s="5" t="s">
        <v>99</v>
      </c>
      <c r="C9" s="17" t="s">
        <v>1</v>
      </c>
      <c r="D9" s="17" t="s">
        <v>1</v>
      </c>
      <c r="E9" s="17" t="s">
        <v>1</v>
      </c>
      <c r="F9" s="17" t="s">
        <v>1</v>
      </c>
      <c r="G9" s="17"/>
      <c r="H9" s="16" t="s">
        <v>1</v>
      </c>
      <c r="I9" s="19" t="s">
        <v>1</v>
      </c>
      <c r="J9" s="35">
        <f>J10+J160+J184+J223+J277+J365+J393+J415+J487+J504</f>
        <v>179854009.38999996</v>
      </c>
      <c r="K9" s="35">
        <f t="shared" ref="K9:L9" si="1">K10+K160+K184+K223+K277+K365+K393+K415+K487+K504</f>
        <v>-1.1368683772161603E-12</v>
      </c>
      <c r="L9" s="35">
        <f t="shared" si="1"/>
        <v>179854009.38999996</v>
      </c>
      <c r="M9" s="35">
        <f>M10+M160+M184+M223+M277+M365+M393+M415+M487+M504</f>
        <v>186220489.51999998</v>
      </c>
    </row>
    <row r="10" spans="1:22">
      <c r="A10" s="36" t="s">
        <v>101</v>
      </c>
      <c r="B10" s="37" t="s">
        <v>99</v>
      </c>
      <c r="C10" s="5" t="s">
        <v>102</v>
      </c>
      <c r="D10" s="5" t="s">
        <v>1</v>
      </c>
      <c r="E10" s="5" t="s">
        <v>1</v>
      </c>
      <c r="F10" s="5" t="s">
        <v>1</v>
      </c>
      <c r="G10" s="5"/>
      <c r="H10" s="5" t="s">
        <v>1</v>
      </c>
      <c r="I10" s="38" t="s">
        <v>1</v>
      </c>
      <c r="J10" s="39">
        <f>J11+J25+J42+J109+J119</f>
        <v>121452488.56</v>
      </c>
      <c r="K10" s="39">
        <f t="shared" ref="K10:L10" si="2">K11+K25+K42+K109+K119</f>
        <v>1426.2799999999988</v>
      </c>
      <c r="L10" s="39">
        <f t="shared" si="2"/>
        <v>121453914.84</v>
      </c>
      <c r="M10" s="39">
        <f>M11+M25+M42+M109+M119</f>
        <v>127114991.45999999</v>
      </c>
    </row>
    <row r="11" spans="1:22" ht="38.25">
      <c r="A11" s="36" t="s">
        <v>103</v>
      </c>
      <c r="B11" s="37" t="s">
        <v>99</v>
      </c>
      <c r="C11" s="5" t="s">
        <v>102</v>
      </c>
      <c r="D11" s="5" t="s">
        <v>104</v>
      </c>
      <c r="E11" s="5" t="s">
        <v>1</v>
      </c>
      <c r="F11" s="5" t="s">
        <v>1</v>
      </c>
      <c r="G11" s="5"/>
      <c r="H11" s="5" t="s">
        <v>1</v>
      </c>
      <c r="I11" s="38" t="s">
        <v>1</v>
      </c>
      <c r="J11" s="39">
        <f t="shared" ref="J11:M15" si="3">J12</f>
        <v>4502434.7300000004</v>
      </c>
      <c r="K11" s="39"/>
      <c r="L11" s="35">
        <f t="shared" ref="L11:L73" si="4">J11+K11</f>
        <v>4502434.7300000004</v>
      </c>
      <c r="M11" s="39">
        <f t="shared" si="3"/>
        <v>4502434.7300000004</v>
      </c>
    </row>
    <row r="12" spans="1:22">
      <c r="A12" s="40" t="s">
        <v>105</v>
      </c>
      <c r="B12" s="5" t="s">
        <v>99</v>
      </c>
      <c r="C12" s="5" t="s">
        <v>102</v>
      </c>
      <c r="D12" s="5" t="s">
        <v>104</v>
      </c>
      <c r="E12" s="5" t="s">
        <v>106</v>
      </c>
      <c r="F12" s="5" t="s">
        <v>1</v>
      </c>
      <c r="G12" s="5"/>
      <c r="H12" s="5" t="s">
        <v>1</v>
      </c>
      <c r="I12" s="38" t="s">
        <v>1</v>
      </c>
      <c r="J12" s="39">
        <f t="shared" si="3"/>
        <v>4502434.7300000004</v>
      </c>
      <c r="K12" s="39"/>
      <c r="L12" s="35">
        <f t="shared" si="4"/>
        <v>4502434.7300000004</v>
      </c>
      <c r="M12" s="39">
        <f t="shared" si="3"/>
        <v>4502434.7300000004</v>
      </c>
    </row>
    <row r="13" spans="1:22" ht="63.75">
      <c r="A13" s="40" t="s">
        <v>107</v>
      </c>
      <c r="B13" s="5" t="s">
        <v>99</v>
      </c>
      <c r="C13" s="5" t="s">
        <v>102</v>
      </c>
      <c r="D13" s="5" t="s">
        <v>104</v>
      </c>
      <c r="E13" s="5" t="s">
        <v>108</v>
      </c>
      <c r="F13" s="5" t="s">
        <v>1</v>
      </c>
      <c r="G13" s="5"/>
      <c r="H13" s="5" t="s">
        <v>1</v>
      </c>
      <c r="I13" s="38" t="s">
        <v>1</v>
      </c>
      <c r="J13" s="39">
        <f t="shared" si="3"/>
        <v>4502434.7300000004</v>
      </c>
      <c r="K13" s="39"/>
      <c r="L13" s="35">
        <f t="shared" si="4"/>
        <v>4502434.7300000004</v>
      </c>
      <c r="M13" s="39">
        <f t="shared" si="3"/>
        <v>4502434.7300000004</v>
      </c>
    </row>
    <row r="14" spans="1:22">
      <c r="A14" s="41" t="s">
        <v>109</v>
      </c>
      <c r="B14" s="42" t="s">
        <v>99</v>
      </c>
      <c r="C14" s="42" t="s">
        <v>102</v>
      </c>
      <c r="D14" s="42" t="s">
        <v>104</v>
      </c>
      <c r="E14" s="42" t="s">
        <v>110</v>
      </c>
      <c r="F14" s="42" t="s">
        <v>1</v>
      </c>
      <c r="G14" s="42"/>
      <c r="H14" s="42" t="s">
        <v>1</v>
      </c>
      <c r="I14" s="43" t="s">
        <v>1</v>
      </c>
      <c r="J14" s="44">
        <f t="shared" si="3"/>
        <v>4502434.7300000004</v>
      </c>
      <c r="K14" s="44"/>
      <c r="L14" s="214">
        <f t="shared" si="4"/>
        <v>4502434.7300000004</v>
      </c>
      <c r="M14" s="44">
        <f t="shared" si="3"/>
        <v>4502434.7300000004</v>
      </c>
    </row>
    <row r="15" spans="1:22" ht="76.5">
      <c r="A15" s="40" t="s">
        <v>111</v>
      </c>
      <c r="B15" s="5" t="s">
        <v>99</v>
      </c>
      <c r="C15" s="5" t="s">
        <v>102</v>
      </c>
      <c r="D15" s="5" t="s">
        <v>104</v>
      </c>
      <c r="E15" s="5" t="s">
        <v>110</v>
      </c>
      <c r="F15" s="5" t="s">
        <v>112</v>
      </c>
      <c r="G15" s="5"/>
      <c r="H15" s="5" t="s">
        <v>1</v>
      </c>
      <c r="I15" s="38" t="s">
        <v>1</v>
      </c>
      <c r="J15" s="39">
        <f t="shared" si="3"/>
        <v>4502434.7300000004</v>
      </c>
      <c r="K15" s="39"/>
      <c r="L15" s="35">
        <f t="shared" si="4"/>
        <v>4502434.7300000004</v>
      </c>
      <c r="M15" s="39">
        <f t="shared" si="3"/>
        <v>4502434.7300000004</v>
      </c>
    </row>
    <row r="16" spans="1:22" ht="25.5">
      <c r="A16" s="40" t="s">
        <v>113</v>
      </c>
      <c r="B16" s="5" t="s">
        <v>99</v>
      </c>
      <c r="C16" s="5" t="s">
        <v>102</v>
      </c>
      <c r="D16" s="5" t="s">
        <v>104</v>
      </c>
      <c r="E16" s="5" t="s">
        <v>110</v>
      </c>
      <c r="F16" s="5" t="s">
        <v>114</v>
      </c>
      <c r="G16" s="5"/>
      <c r="H16" s="5" t="s">
        <v>1</v>
      </c>
      <c r="I16" s="38" t="s">
        <v>1</v>
      </c>
      <c r="J16" s="39">
        <f t="shared" ref="J16:M16" si="5">J17+J20</f>
        <v>4502434.7300000004</v>
      </c>
      <c r="K16" s="39"/>
      <c r="L16" s="35">
        <f t="shared" si="4"/>
        <v>4502434.7300000004</v>
      </c>
      <c r="M16" s="39">
        <f t="shared" si="5"/>
        <v>4502434.7300000004</v>
      </c>
    </row>
    <row r="17" spans="1:13" ht="25.5">
      <c r="A17" s="6" t="s">
        <v>115</v>
      </c>
      <c r="B17" s="5" t="s">
        <v>99</v>
      </c>
      <c r="C17" s="5" t="s">
        <v>102</v>
      </c>
      <c r="D17" s="5" t="s">
        <v>104</v>
      </c>
      <c r="E17" s="5" t="s">
        <v>110</v>
      </c>
      <c r="F17" s="5">
        <v>121</v>
      </c>
      <c r="G17" s="5"/>
      <c r="H17" s="5" t="s">
        <v>1</v>
      </c>
      <c r="I17" s="38" t="s">
        <v>1</v>
      </c>
      <c r="J17" s="39">
        <f t="shared" ref="J17:M17" si="6">J18</f>
        <v>3458091.19</v>
      </c>
      <c r="K17" s="39"/>
      <c r="L17" s="35">
        <f t="shared" si="4"/>
        <v>3458091.19</v>
      </c>
      <c r="M17" s="39">
        <f t="shared" si="6"/>
        <v>3458091.19</v>
      </c>
    </row>
    <row r="18" spans="1:13">
      <c r="A18" s="17" t="s">
        <v>116</v>
      </c>
      <c r="B18" s="16" t="s">
        <v>99</v>
      </c>
      <c r="C18" s="16" t="s">
        <v>102</v>
      </c>
      <c r="D18" s="16" t="s">
        <v>104</v>
      </c>
      <c r="E18" s="16" t="s">
        <v>110</v>
      </c>
      <c r="F18" s="16" t="s">
        <v>117</v>
      </c>
      <c r="G18" s="16"/>
      <c r="H18" s="16" t="s">
        <v>118</v>
      </c>
      <c r="I18" s="19" t="s">
        <v>1</v>
      </c>
      <c r="J18" s="13">
        <v>3458091.19</v>
      </c>
      <c r="K18" s="13"/>
      <c r="L18" s="215">
        <f t="shared" si="4"/>
        <v>3458091.19</v>
      </c>
      <c r="M18" s="13">
        <v>3458091.19</v>
      </c>
    </row>
    <row r="19" spans="1:13" s="49" customFormat="1" ht="51">
      <c r="A19" s="45" t="s">
        <v>119</v>
      </c>
      <c r="B19" s="46">
        <v>803</v>
      </c>
      <c r="C19" s="47" t="s">
        <v>102</v>
      </c>
      <c r="D19" s="47" t="s">
        <v>104</v>
      </c>
      <c r="E19" s="16" t="s">
        <v>110</v>
      </c>
      <c r="F19" s="46">
        <v>129</v>
      </c>
      <c r="G19" s="46"/>
      <c r="H19" s="46"/>
      <c r="I19" s="48"/>
      <c r="J19" s="26">
        <f t="shared" ref="J19:M19" si="7">J21</f>
        <v>1044343.54</v>
      </c>
      <c r="K19" s="26"/>
      <c r="L19" s="215">
        <f t="shared" si="4"/>
        <v>1044343.54</v>
      </c>
      <c r="M19" s="26">
        <f t="shared" si="7"/>
        <v>1044343.54</v>
      </c>
    </row>
    <row r="20" spans="1:13" s="49" customFormat="1" ht="51">
      <c r="A20" s="45" t="s">
        <v>119</v>
      </c>
      <c r="B20" s="46">
        <v>803</v>
      </c>
      <c r="C20" s="47" t="s">
        <v>102</v>
      </c>
      <c r="D20" s="47" t="s">
        <v>104</v>
      </c>
      <c r="E20" s="16" t="s">
        <v>110</v>
      </c>
      <c r="F20" s="46">
        <v>129</v>
      </c>
      <c r="G20" s="46"/>
      <c r="H20" s="46"/>
      <c r="I20" s="48"/>
      <c r="J20" s="26">
        <f t="shared" ref="J20:M20" si="8">J21</f>
        <v>1044343.54</v>
      </c>
      <c r="K20" s="26"/>
      <c r="L20" s="215">
        <f t="shared" si="4"/>
        <v>1044343.54</v>
      </c>
      <c r="M20" s="26">
        <f t="shared" si="8"/>
        <v>1044343.54</v>
      </c>
    </row>
    <row r="21" spans="1:13">
      <c r="A21" s="17" t="s">
        <v>120</v>
      </c>
      <c r="B21" s="16" t="s">
        <v>99</v>
      </c>
      <c r="C21" s="16" t="s">
        <v>102</v>
      </c>
      <c r="D21" s="16" t="s">
        <v>104</v>
      </c>
      <c r="E21" s="16" t="s">
        <v>110</v>
      </c>
      <c r="F21" s="16">
        <v>129</v>
      </c>
      <c r="G21" s="16"/>
      <c r="H21" s="16" t="s">
        <v>121</v>
      </c>
      <c r="I21" s="19" t="s">
        <v>1</v>
      </c>
      <c r="J21" s="13">
        <v>1044343.54</v>
      </c>
      <c r="K21" s="13"/>
      <c r="L21" s="215">
        <f t="shared" si="4"/>
        <v>1044343.54</v>
      </c>
      <c r="M21" s="13">
        <v>1044343.54</v>
      </c>
    </row>
    <row r="22" spans="1:13" ht="51">
      <c r="A22" s="36" t="s">
        <v>122</v>
      </c>
      <c r="B22" s="37" t="s">
        <v>99</v>
      </c>
      <c r="C22" s="5" t="s">
        <v>102</v>
      </c>
      <c r="D22" s="5" t="s">
        <v>123</v>
      </c>
      <c r="E22" s="5" t="s">
        <v>1</v>
      </c>
      <c r="F22" s="5" t="s">
        <v>1</v>
      </c>
      <c r="G22" s="5"/>
      <c r="H22" s="5" t="s">
        <v>1</v>
      </c>
      <c r="I22" s="38" t="s">
        <v>1</v>
      </c>
      <c r="J22" s="39">
        <f t="shared" ref="J22:M24" si="9">J23</f>
        <v>1270986.1400000001</v>
      </c>
      <c r="K22" s="39"/>
      <c r="L22" s="35">
        <f t="shared" si="4"/>
        <v>1270986.1400000001</v>
      </c>
      <c r="M22" s="39">
        <f t="shared" si="9"/>
        <v>1276213.98</v>
      </c>
    </row>
    <row r="23" spans="1:13">
      <c r="A23" s="40" t="s">
        <v>105</v>
      </c>
      <c r="B23" s="5" t="s">
        <v>99</v>
      </c>
      <c r="C23" s="5" t="s">
        <v>102</v>
      </c>
      <c r="D23" s="5" t="s">
        <v>123</v>
      </c>
      <c r="E23" s="5" t="s">
        <v>106</v>
      </c>
      <c r="F23" s="5" t="s">
        <v>1</v>
      </c>
      <c r="G23" s="5"/>
      <c r="H23" s="5" t="s">
        <v>1</v>
      </c>
      <c r="I23" s="38" t="s">
        <v>1</v>
      </c>
      <c r="J23" s="39">
        <f t="shared" si="9"/>
        <v>1270986.1400000001</v>
      </c>
      <c r="K23" s="39"/>
      <c r="L23" s="35">
        <f t="shared" si="4"/>
        <v>1270986.1400000001</v>
      </c>
      <c r="M23" s="39">
        <f t="shared" si="9"/>
        <v>1276213.98</v>
      </c>
    </row>
    <row r="24" spans="1:13" ht="63.75">
      <c r="A24" s="40" t="s">
        <v>107</v>
      </c>
      <c r="B24" s="5" t="s">
        <v>99</v>
      </c>
      <c r="C24" s="5" t="s">
        <v>102</v>
      </c>
      <c r="D24" s="5" t="s">
        <v>123</v>
      </c>
      <c r="E24" s="5" t="s">
        <v>108</v>
      </c>
      <c r="F24" s="5" t="s">
        <v>1</v>
      </c>
      <c r="G24" s="5"/>
      <c r="H24" s="5" t="s">
        <v>1</v>
      </c>
      <c r="I24" s="38" t="s">
        <v>1</v>
      </c>
      <c r="J24" s="39">
        <f t="shared" si="9"/>
        <v>1270986.1400000001</v>
      </c>
      <c r="K24" s="39"/>
      <c r="L24" s="35">
        <f t="shared" si="4"/>
        <v>1270986.1400000001</v>
      </c>
      <c r="M24" s="39">
        <f t="shared" si="9"/>
        <v>1276213.98</v>
      </c>
    </row>
    <row r="25" spans="1:13" ht="27">
      <c r="A25" s="41" t="s">
        <v>124</v>
      </c>
      <c r="B25" s="42" t="s">
        <v>99</v>
      </c>
      <c r="C25" s="42" t="s">
        <v>102</v>
      </c>
      <c r="D25" s="42" t="s">
        <v>123</v>
      </c>
      <c r="E25" s="42" t="s">
        <v>125</v>
      </c>
      <c r="F25" s="42" t="s">
        <v>1</v>
      </c>
      <c r="G25" s="42"/>
      <c r="H25" s="42" t="s">
        <v>1</v>
      </c>
      <c r="I25" s="43" t="s">
        <v>1</v>
      </c>
      <c r="J25" s="44">
        <f>J26+J31+J38</f>
        <v>1270986.1400000001</v>
      </c>
      <c r="K25" s="44"/>
      <c r="L25" s="214">
        <f t="shared" si="4"/>
        <v>1270986.1400000001</v>
      </c>
      <c r="M25" s="44">
        <f>M26+M31+M38</f>
        <v>1276213.98</v>
      </c>
    </row>
    <row r="26" spans="1:13" ht="76.5">
      <c r="A26" s="40" t="s">
        <v>111</v>
      </c>
      <c r="B26" s="5" t="s">
        <v>99</v>
      </c>
      <c r="C26" s="5" t="s">
        <v>102</v>
      </c>
      <c r="D26" s="5" t="s">
        <v>123</v>
      </c>
      <c r="E26" s="5" t="s">
        <v>125</v>
      </c>
      <c r="F26" s="5" t="s">
        <v>112</v>
      </c>
      <c r="G26" s="5"/>
      <c r="H26" s="5" t="s">
        <v>1</v>
      </c>
      <c r="I26" s="38" t="s">
        <v>1</v>
      </c>
      <c r="J26" s="39">
        <f t="shared" ref="J26:M29" si="10">J27</f>
        <v>472000</v>
      </c>
      <c r="K26" s="39"/>
      <c r="L26" s="35">
        <f t="shared" si="4"/>
        <v>472000</v>
      </c>
      <c r="M26" s="39">
        <f t="shared" si="10"/>
        <v>472000</v>
      </c>
    </row>
    <row r="27" spans="1:13" ht="25.5">
      <c r="A27" s="40" t="s">
        <v>113</v>
      </c>
      <c r="B27" s="5" t="s">
        <v>99</v>
      </c>
      <c r="C27" s="5" t="s">
        <v>102</v>
      </c>
      <c r="D27" s="5" t="s">
        <v>123</v>
      </c>
      <c r="E27" s="5" t="s">
        <v>125</v>
      </c>
      <c r="F27" s="5" t="s">
        <v>114</v>
      </c>
      <c r="G27" s="5"/>
      <c r="H27" s="5" t="s">
        <v>1</v>
      </c>
      <c r="I27" s="38" t="s">
        <v>1</v>
      </c>
      <c r="J27" s="39">
        <f t="shared" si="10"/>
        <v>472000</v>
      </c>
      <c r="K27" s="39"/>
      <c r="L27" s="35">
        <f t="shared" si="4"/>
        <v>472000</v>
      </c>
      <c r="M27" s="39">
        <f t="shared" si="10"/>
        <v>472000</v>
      </c>
    </row>
    <row r="28" spans="1:13" ht="63.75">
      <c r="A28" s="6" t="s">
        <v>126</v>
      </c>
      <c r="B28" s="5" t="s">
        <v>99</v>
      </c>
      <c r="C28" s="5" t="s">
        <v>102</v>
      </c>
      <c r="D28" s="5" t="s">
        <v>123</v>
      </c>
      <c r="E28" s="5" t="s">
        <v>125</v>
      </c>
      <c r="F28" s="5" t="s">
        <v>127</v>
      </c>
      <c r="G28" s="5"/>
      <c r="H28" s="5" t="s">
        <v>1</v>
      </c>
      <c r="I28" s="38" t="s">
        <v>1</v>
      </c>
      <c r="J28" s="39">
        <f t="shared" si="10"/>
        <v>472000</v>
      </c>
      <c r="K28" s="39"/>
      <c r="L28" s="35">
        <f t="shared" si="4"/>
        <v>472000</v>
      </c>
      <c r="M28" s="39">
        <f t="shared" si="10"/>
        <v>472000</v>
      </c>
    </row>
    <row r="29" spans="1:13">
      <c r="A29" s="17" t="s">
        <v>128</v>
      </c>
      <c r="B29" s="16" t="s">
        <v>99</v>
      </c>
      <c r="C29" s="16" t="s">
        <v>102</v>
      </c>
      <c r="D29" s="16" t="s">
        <v>123</v>
      </c>
      <c r="E29" s="16" t="s">
        <v>125</v>
      </c>
      <c r="F29" s="16" t="s">
        <v>127</v>
      </c>
      <c r="G29" s="16"/>
      <c r="H29" s="16">
        <v>226</v>
      </c>
      <c r="I29" s="19" t="s">
        <v>1</v>
      </c>
      <c r="J29" s="12">
        <f t="shared" si="10"/>
        <v>472000</v>
      </c>
      <c r="K29" s="12"/>
      <c r="L29" s="215">
        <f t="shared" si="4"/>
        <v>472000</v>
      </c>
      <c r="M29" s="12">
        <f t="shared" si="10"/>
        <v>472000</v>
      </c>
    </row>
    <row r="30" spans="1:13">
      <c r="A30" s="17" t="s">
        <v>128</v>
      </c>
      <c r="B30" s="16" t="s">
        <v>99</v>
      </c>
      <c r="C30" s="16" t="s">
        <v>102</v>
      </c>
      <c r="D30" s="16" t="s">
        <v>123</v>
      </c>
      <c r="E30" s="16" t="s">
        <v>125</v>
      </c>
      <c r="F30" s="16" t="s">
        <v>127</v>
      </c>
      <c r="G30" s="16"/>
      <c r="H30" s="16">
        <v>226</v>
      </c>
      <c r="I30" s="19">
        <v>1140</v>
      </c>
      <c r="J30" s="12">
        <v>472000</v>
      </c>
      <c r="K30" s="12"/>
      <c r="L30" s="215">
        <f t="shared" si="4"/>
        <v>472000</v>
      </c>
      <c r="M30" s="12">
        <v>472000</v>
      </c>
    </row>
    <row r="31" spans="1:13" ht="25.5">
      <c r="A31" s="40" t="s">
        <v>129</v>
      </c>
      <c r="B31" s="5" t="s">
        <v>99</v>
      </c>
      <c r="C31" s="5" t="s">
        <v>102</v>
      </c>
      <c r="D31" s="5" t="s">
        <v>123</v>
      </c>
      <c r="E31" s="5" t="s">
        <v>125</v>
      </c>
      <c r="F31" s="5" t="s">
        <v>130</v>
      </c>
      <c r="G31" s="51"/>
      <c r="H31" s="51"/>
      <c r="I31" s="52"/>
      <c r="J31" s="26">
        <f t="shared" ref="J31:M32" si="11">J32</f>
        <v>224261.14</v>
      </c>
      <c r="K31" s="26"/>
      <c r="L31" s="35">
        <f t="shared" si="4"/>
        <v>224261.14</v>
      </c>
      <c r="M31" s="26">
        <f t="shared" si="11"/>
        <v>229488.98</v>
      </c>
    </row>
    <row r="32" spans="1:13" ht="38.25">
      <c r="A32" s="40" t="s">
        <v>131</v>
      </c>
      <c r="B32" s="5" t="s">
        <v>99</v>
      </c>
      <c r="C32" s="5" t="s">
        <v>102</v>
      </c>
      <c r="D32" s="5" t="s">
        <v>123</v>
      </c>
      <c r="E32" s="5" t="s">
        <v>125</v>
      </c>
      <c r="F32" s="5" t="s">
        <v>132</v>
      </c>
      <c r="G32" s="51"/>
      <c r="H32" s="51"/>
      <c r="I32" s="52"/>
      <c r="J32" s="26">
        <f t="shared" si="11"/>
        <v>224261.14</v>
      </c>
      <c r="K32" s="26"/>
      <c r="L32" s="35">
        <f t="shared" si="4"/>
        <v>224261.14</v>
      </c>
      <c r="M32" s="26">
        <f t="shared" si="11"/>
        <v>229488.98</v>
      </c>
    </row>
    <row r="33" spans="1:13" ht="38.25">
      <c r="A33" s="6" t="s">
        <v>133</v>
      </c>
      <c r="B33" s="5" t="s">
        <v>99</v>
      </c>
      <c r="C33" s="5" t="s">
        <v>102</v>
      </c>
      <c r="D33" s="5" t="s">
        <v>123</v>
      </c>
      <c r="E33" s="5" t="s">
        <v>125</v>
      </c>
      <c r="F33" s="5" t="s">
        <v>134</v>
      </c>
      <c r="G33" s="5"/>
      <c r="H33" s="5" t="s">
        <v>1</v>
      </c>
      <c r="I33" s="38" t="s">
        <v>1</v>
      </c>
      <c r="J33" s="39">
        <f>J34+J36</f>
        <v>224261.14</v>
      </c>
      <c r="K33" s="39"/>
      <c r="L33" s="35">
        <f t="shared" si="4"/>
        <v>224261.14</v>
      </c>
      <c r="M33" s="39">
        <f>M34+M36</f>
        <v>229488.98</v>
      </c>
    </row>
    <row r="34" spans="1:13">
      <c r="A34" s="17" t="s">
        <v>128</v>
      </c>
      <c r="B34" s="16" t="s">
        <v>99</v>
      </c>
      <c r="C34" s="16" t="s">
        <v>102</v>
      </c>
      <c r="D34" s="16" t="s">
        <v>123</v>
      </c>
      <c r="E34" s="16" t="s">
        <v>125</v>
      </c>
      <c r="F34" s="16" t="s">
        <v>134</v>
      </c>
      <c r="G34" s="16"/>
      <c r="H34" s="16" t="s">
        <v>135</v>
      </c>
      <c r="I34" s="19" t="s">
        <v>1</v>
      </c>
      <c r="J34" s="12">
        <f t="shared" ref="J34:M34" si="12">J35</f>
        <v>50000</v>
      </c>
      <c r="K34" s="12"/>
      <c r="L34" s="215">
        <f t="shared" si="4"/>
        <v>50000</v>
      </c>
      <c r="M34" s="12">
        <f t="shared" si="12"/>
        <v>50000</v>
      </c>
    </row>
    <row r="35" spans="1:13">
      <c r="A35" s="17" t="s">
        <v>136</v>
      </c>
      <c r="B35" s="16">
        <v>803</v>
      </c>
      <c r="C35" s="54" t="s">
        <v>102</v>
      </c>
      <c r="D35" s="16">
        <v>13</v>
      </c>
      <c r="E35" s="16" t="s">
        <v>125</v>
      </c>
      <c r="F35" s="16">
        <v>244</v>
      </c>
      <c r="G35" s="16"/>
      <c r="H35" s="16">
        <v>226</v>
      </c>
      <c r="I35" s="19">
        <v>1140</v>
      </c>
      <c r="J35" s="13">
        <v>50000</v>
      </c>
      <c r="K35" s="13"/>
      <c r="L35" s="215">
        <f t="shared" si="4"/>
        <v>50000</v>
      </c>
      <c r="M35" s="13">
        <v>50000</v>
      </c>
    </row>
    <row r="36" spans="1:13">
      <c r="A36" s="17" t="s">
        <v>137</v>
      </c>
      <c r="B36" s="16" t="s">
        <v>99</v>
      </c>
      <c r="C36" s="16" t="s">
        <v>102</v>
      </c>
      <c r="D36" s="16" t="s">
        <v>123</v>
      </c>
      <c r="E36" s="16" t="s">
        <v>125</v>
      </c>
      <c r="F36" s="16" t="s">
        <v>134</v>
      </c>
      <c r="G36" s="16"/>
      <c r="H36" s="16">
        <v>340</v>
      </c>
      <c r="I36" s="19" t="s">
        <v>1</v>
      </c>
      <c r="J36" s="12">
        <f t="shared" ref="J36:M36" si="13">J37</f>
        <v>174261.14</v>
      </c>
      <c r="K36" s="12"/>
      <c r="L36" s="215">
        <f t="shared" si="4"/>
        <v>174261.14</v>
      </c>
      <c r="M36" s="12">
        <f t="shared" si="13"/>
        <v>179488.98</v>
      </c>
    </row>
    <row r="37" spans="1:13" ht="25.5">
      <c r="A37" s="17" t="s">
        <v>138</v>
      </c>
      <c r="B37" s="16" t="s">
        <v>99</v>
      </c>
      <c r="C37" s="16" t="s">
        <v>102</v>
      </c>
      <c r="D37" s="16" t="s">
        <v>123</v>
      </c>
      <c r="E37" s="16" t="s">
        <v>125</v>
      </c>
      <c r="F37" s="16" t="s">
        <v>134</v>
      </c>
      <c r="G37" s="16"/>
      <c r="H37" s="16">
        <v>349</v>
      </c>
      <c r="I37" s="19" t="s">
        <v>139</v>
      </c>
      <c r="J37" s="13">
        <v>174261.14</v>
      </c>
      <c r="K37" s="13"/>
      <c r="L37" s="215">
        <f t="shared" si="4"/>
        <v>174261.14</v>
      </c>
      <c r="M37" s="13">
        <v>179488.98</v>
      </c>
    </row>
    <row r="38" spans="1:13" ht="25.5">
      <c r="A38" s="40" t="s">
        <v>140</v>
      </c>
      <c r="B38" s="5" t="s">
        <v>99</v>
      </c>
      <c r="C38" s="5" t="s">
        <v>102</v>
      </c>
      <c r="D38" s="5" t="s">
        <v>123</v>
      </c>
      <c r="E38" s="5" t="s">
        <v>125</v>
      </c>
      <c r="F38" s="5" t="s">
        <v>141</v>
      </c>
      <c r="G38" s="5"/>
      <c r="H38" s="5" t="s">
        <v>1</v>
      </c>
      <c r="I38" s="38" t="s">
        <v>1</v>
      </c>
      <c r="J38" s="27">
        <v>574725</v>
      </c>
      <c r="K38" s="27"/>
      <c r="L38" s="35">
        <f t="shared" si="4"/>
        <v>574725</v>
      </c>
      <c r="M38" s="27">
        <v>574725</v>
      </c>
    </row>
    <row r="39" spans="1:13">
      <c r="A39" s="6" t="s">
        <v>142</v>
      </c>
      <c r="B39" s="5" t="s">
        <v>99</v>
      </c>
      <c r="C39" s="5" t="s">
        <v>102</v>
      </c>
      <c r="D39" s="5" t="s">
        <v>123</v>
      </c>
      <c r="E39" s="5" t="s">
        <v>125</v>
      </c>
      <c r="F39" s="5" t="s">
        <v>143</v>
      </c>
      <c r="G39" s="5"/>
      <c r="H39" s="5" t="s">
        <v>1</v>
      </c>
      <c r="I39" s="38" t="s">
        <v>1</v>
      </c>
      <c r="J39" s="27">
        <v>574725</v>
      </c>
      <c r="K39" s="27"/>
      <c r="L39" s="35">
        <f t="shared" si="4"/>
        <v>574725</v>
      </c>
      <c r="M39" s="27">
        <v>574725</v>
      </c>
    </row>
    <row r="40" spans="1:13">
      <c r="A40" s="17" t="s">
        <v>144</v>
      </c>
      <c r="B40" s="16" t="s">
        <v>99</v>
      </c>
      <c r="C40" s="16" t="s">
        <v>102</v>
      </c>
      <c r="D40" s="16" t="s">
        <v>123</v>
      </c>
      <c r="E40" s="16" t="s">
        <v>125</v>
      </c>
      <c r="F40" s="16" t="s">
        <v>143</v>
      </c>
      <c r="G40" s="16"/>
      <c r="H40" s="16" t="s">
        <v>145</v>
      </c>
      <c r="I40" s="19" t="s">
        <v>1</v>
      </c>
      <c r="J40" s="13">
        <v>574725</v>
      </c>
      <c r="K40" s="13"/>
      <c r="L40" s="215">
        <f t="shared" si="4"/>
        <v>574725</v>
      </c>
      <c r="M40" s="13">
        <v>574725</v>
      </c>
    </row>
    <row r="41" spans="1:13" ht="25.5">
      <c r="A41" s="17" t="s">
        <v>146</v>
      </c>
      <c r="B41" s="16" t="s">
        <v>99</v>
      </c>
      <c r="C41" s="16" t="s">
        <v>102</v>
      </c>
      <c r="D41" s="16" t="s">
        <v>123</v>
      </c>
      <c r="E41" s="16" t="s">
        <v>125</v>
      </c>
      <c r="F41" s="16" t="s">
        <v>143</v>
      </c>
      <c r="G41" s="16"/>
      <c r="H41" s="16">
        <v>296</v>
      </c>
      <c r="I41" s="19" t="s">
        <v>147</v>
      </c>
      <c r="J41" s="13">
        <v>574725</v>
      </c>
      <c r="K41" s="13"/>
      <c r="L41" s="215">
        <f t="shared" si="4"/>
        <v>574725</v>
      </c>
      <c r="M41" s="13">
        <v>574725</v>
      </c>
    </row>
    <row r="42" spans="1:13" ht="63.75">
      <c r="A42" s="36" t="s">
        <v>148</v>
      </c>
      <c r="B42" s="37" t="s">
        <v>99</v>
      </c>
      <c r="C42" s="5" t="s">
        <v>102</v>
      </c>
      <c r="D42" s="5" t="s">
        <v>149</v>
      </c>
      <c r="E42" s="5" t="s">
        <v>1</v>
      </c>
      <c r="F42" s="5" t="s">
        <v>1</v>
      </c>
      <c r="G42" s="5"/>
      <c r="H42" s="5" t="s">
        <v>1</v>
      </c>
      <c r="I42" s="38" t="s">
        <v>1</v>
      </c>
      <c r="J42" s="39">
        <f t="shared" ref="J42:M44" si="14">J43</f>
        <v>84954246.819999993</v>
      </c>
      <c r="K42" s="39">
        <f t="shared" si="14"/>
        <v>0</v>
      </c>
      <c r="L42" s="39">
        <f t="shared" si="14"/>
        <v>84954246.819999993</v>
      </c>
      <c r="M42" s="39">
        <f t="shared" si="14"/>
        <v>85342124.75999999</v>
      </c>
    </row>
    <row r="43" spans="1:13">
      <c r="A43" s="40" t="s">
        <v>105</v>
      </c>
      <c r="B43" s="5" t="s">
        <v>99</v>
      </c>
      <c r="C43" s="5" t="s">
        <v>102</v>
      </c>
      <c r="D43" s="5" t="s">
        <v>149</v>
      </c>
      <c r="E43" s="5" t="s">
        <v>106</v>
      </c>
      <c r="F43" s="5" t="s">
        <v>1</v>
      </c>
      <c r="G43" s="5"/>
      <c r="H43" s="5" t="s">
        <v>1</v>
      </c>
      <c r="I43" s="38" t="s">
        <v>1</v>
      </c>
      <c r="J43" s="39">
        <f t="shared" si="14"/>
        <v>84954246.819999993</v>
      </c>
      <c r="K43" s="39">
        <f t="shared" si="14"/>
        <v>0</v>
      </c>
      <c r="L43" s="39">
        <f t="shared" si="14"/>
        <v>84954246.819999993</v>
      </c>
      <c r="M43" s="39">
        <f t="shared" si="14"/>
        <v>85342124.75999999</v>
      </c>
    </row>
    <row r="44" spans="1:13" ht="63.75">
      <c r="A44" s="40" t="s">
        <v>107</v>
      </c>
      <c r="B44" s="5" t="s">
        <v>99</v>
      </c>
      <c r="C44" s="5" t="s">
        <v>102</v>
      </c>
      <c r="D44" s="5" t="s">
        <v>149</v>
      </c>
      <c r="E44" s="5" t="s">
        <v>108</v>
      </c>
      <c r="F44" s="5" t="s">
        <v>1</v>
      </c>
      <c r="G44" s="5"/>
      <c r="H44" s="5" t="s">
        <v>1</v>
      </c>
      <c r="I44" s="38" t="s">
        <v>1</v>
      </c>
      <c r="J44" s="39">
        <f t="shared" si="14"/>
        <v>84954246.819999993</v>
      </c>
      <c r="K44" s="39">
        <f t="shared" si="14"/>
        <v>0</v>
      </c>
      <c r="L44" s="39">
        <f t="shared" si="14"/>
        <v>84954246.819999993</v>
      </c>
      <c r="M44" s="39">
        <f t="shared" si="14"/>
        <v>85342124.75999999</v>
      </c>
    </row>
    <row r="45" spans="1:13" ht="27">
      <c r="A45" s="41" t="s">
        <v>124</v>
      </c>
      <c r="B45" s="42" t="s">
        <v>99</v>
      </c>
      <c r="C45" s="42" t="s">
        <v>102</v>
      </c>
      <c r="D45" s="42" t="s">
        <v>149</v>
      </c>
      <c r="E45" s="42" t="s">
        <v>125</v>
      </c>
      <c r="F45" s="42" t="s">
        <v>1</v>
      </c>
      <c r="G45" s="42"/>
      <c r="H45" s="42" t="s">
        <v>1</v>
      </c>
      <c r="I45" s="43" t="s">
        <v>1</v>
      </c>
      <c r="J45" s="44">
        <f>J46+J62+J96</f>
        <v>84954246.819999993</v>
      </c>
      <c r="K45" s="44">
        <f t="shared" ref="K45:L45" si="15">K46+K62+K96</f>
        <v>0</v>
      </c>
      <c r="L45" s="44">
        <f t="shared" si="15"/>
        <v>84954246.819999993</v>
      </c>
      <c r="M45" s="44">
        <f>M46+M62+M96</f>
        <v>85342124.75999999</v>
      </c>
    </row>
    <row r="46" spans="1:13" ht="76.5">
      <c r="A46" s="40" t="s">
        <v>111</v>
      </c>
      <c r="B46" s="5" t="s">
        <v>99</v>
      </c>
      <c r="C46" s="5" t="s">
        <v>102</v>
      </c>
      <c r="D46" s="5" t="s">
        <v>149</v>
      </c>
      <c r="E46" s="5" t="s">
        <v>125</v>
      </c>
      <c r="F46" s="5" t="s">
        <v>112</v>
      </c>
      <c r="G46" s="5"/>
      <c r="H46" s="5" t="s">
        <v>1</v>
      </c>
      <c r="I46" s="38" t="s">
        <v>1</v>
      </c>
      <c r="J46" s="39">
        <f t="shared" ref="J46:M46" si="16">J47</f>
        <v>76920481.159999996</v>
      </c>
      <c r="K46" s="39"/>
      <c r="L46" s="35">
        <f t="shared" si="4"/>
        <v>76920481.159999996</v>
      </c>
      <c r="M46" s="39">
        <f t="shared" si="16"/>
        <v>77176641.159999996</v>
      </c>
    </row>
    <row r="47" spans="1:13" ht="25.5">
      <c r="A47" s="40" t="s">
        <v>113</v>
      </c>
      <c r="B47" s="5" t="s">
        <v>99</v>
      </c>
      <c r="C47" s="5" t="s">
        <v>102</v>
      </c>
      <c r="D47" s="5" t="s">
        <v>149</v>
      </c>
      <c r="E47" s="5" t="s">
        <v>125</v>
      </c>
      <c r="F47" s="5" t="s">
        <v>114</v>
      </c>
      <c r="G47" s="5"/>
      <c r="H47" s="5" t="s">
        <v>1</v>
      </c>
      <c r="I47" s="38" t="s">
        <v>1</v>
      </c>
      <c r="J47" s="39">
        <f>J48+J50+J59</f>
        <v>76920481.159999996</v>
      </c>
      <c r="K47" s="39"/>
      <c r="L47" s="35">
        <f t="shared" si="4"/>
        <v>76920481.159999996</v>
      </c>
      <c r="M47" s="39">
        <f>M48+M50+M59</f>
        <v>77176641.159999996</v>
      </c>
    </row>
    <row r="48" spans="1:13" ht="25.5">
      <c r="A48" s="6" t="s">
        <v>115</v>
      </c>
      <c r="B48" s="5" t="s">
        <v>99</v>
      </c>
      <c r="C48" s="5" t="s">
        <v>102</v>
      </c>
      <c r="D48" s="5" t="s">
        <v>149</v>
      </c>
      <c r="E48" s="5" t="s">
        <v>125</v>
      </c>
      <c r="F48" s="5" t="s">
        <v>117</v>
      </c>
      <c r="G48" s="5"/>
      <c r="H48" s="5" t="s">
        <v>1</v>
      </c>
      <c r="I48" s="38" t="s">
        <v>1</v>
      </c>
      <c r="J48" s="39">
        <f t="shared" ref="J48:M48" si="17">J49</f>
        <v>57033011.640000001</v>
      </c>
      <c r="K48" s="39"/>
      <c r="L48" s="35">
        <f t="shared" si="4"/>
        <v>57033011.640000001</v>
      </c>
      <c r="M48" s="39">
        <f t="shared" si="17"/>
        <v>57033011.640000001</v>
      </c>
    </row>
    <row r="49" spans="1:13">
      <c r="A49" s="17" t="s">
        <v>116</v>
      </c>
      <c r="B49" s="16" t="s">
        <v>99</v>
      </c>
      <c r="C49" s="16" t="s">
        <v>102</v>
      </c>
      <c r="D49" s="16" t="s">
        <v>149</v>
      </c>
      <c r="E49" s="16" t="s">
        <v>125</v>
      </c>
      <c r="F49" s="16" t="s">
        <v>117</v>
      </c>
      <c r="G49" s="16"/>
      <c r="H49" s="16" t="s">
        <v>118</v>
      </c>
      <c r="I49" s="19" t="s">
        <v>1</v>
      </c>
      <c r="J49" s="13">
        <v>57033011.640000001</v>
      </c>
      <c r="K49" s="13"/>
      <c r="L49" s="215">
        <f t="shared" si="4"/>
        <v>57033011.640000001</v>
      </c>
      <c r="M49" s="13">
        <v>57033011.640000001</v>
      </c>
    </row>
    <row r="50" spans="1:13" ht="38.25">
      <c r="A50" s="6" t="s">
        <v>150</v>
      </c>
      <c r="B50" s="5" t="s">
        <v>99</v>
      </c>
      <c r="C50" s="5" t="s">
        <v>102</v>
      </c>
      <c r="D50" s="5" t="s">
        <v>149</v>
      </c>
      <c r="E50" s="5" t="s">
        <v>125</v>
      </c>
      <c r="F50" s="5" t="s">
        <v>151</v>
      </c>
      <c r="G50" s="5"/>
      <c r="H50" s="5" t="s">
        <v>1</v>
      </c>
      <c r="I50" s="38" t="s">
        <v>1</v>
      </c>
      <c r="J50" s="39">
        <f>J51+J53+J55+J57</f>
        <v>2663500</v>
      </c>
      <c r="K50" s="39"/>
      <c r="L50" s="35">
        <f t="shared" si="4"/>
        <v>2663500</v>
      </c>
      <c r="M50" s="39">
        <f>M51+M53+M55+M57</f>
        <v>2719660</v>
      </c>
    </row>
    <row r="51" spans="1:13" ht="25.5">
      <c r="A51" s="55" t="s">
        <v>152</v>
      </c>
      <c r="B51" s="16" t="s">
        <v>99</v>
      </c>
      <c r="C51" s="16" t="s">
        <v>102</v>
      </c>
      <c r="D51" s="16" t="s">
        <v>149</v>
      </c>
      <c r="E51" s="16" t="s">
        <v>125</v>
      </c>
      <c r="F51" s="16" t="s">
        <v>151</v>
      </c>
      <c r="G51" s="16"/>
      <c r="H51" s="16" t="s">
        <v>153</v>
      </c>
      <c r="I51" s="56"/>
      <c r="J51" s="57">
        <f t="shared" ref="J51:M51" si="18">J52</f>
        <v>42000</v>
      </c>
      <c r="K51" s="57"/>
      <c r="L51" s="215">
        <f t="shared" si="4"/>
        <v>42000</v>
      </c>
      <c r="M51" s="57">
        <f t="shared" si="18"/>
        <v>42000</v>
      </c>
    </row>
    <row r="52" spans="1:13">
      <c r="A52" s="55" t="s">
        <v>154</v>
      </c>
      <c r="B52" s="16" t="s">
        <v>99</v>
      </c>
      <c r="C52" s="16" t="s">
        <v>102</v>
      </c>
      <c r="D52" s="16" t="s">
        <v>149</v>
      </c>
      <c r="E52" s="16" t="s">
        <v>125</v>
      </c>
      <c r="F52" s="16" t="s">
        <v>151</v>
      </c>
      <c r="G52" s="16"/>
      <c r="H52" s="16" t="s">
        <v>153</v>
      </c>
      <c r="I52" s="56">
        <v>1104</v>
      </c>
      <c r="J52" s="57">
        <v>42000</v>
      </c>
      <c r="K52" s="57"/>
      <c r="L52" s="215">
        <f t="shared" si="4"/>
        <v>42000</v>
      </c>
      <c r="M52" s="57">
        <v>42000</v>
      </c>
    </row>
    <row r="53" spans="1:13" ht="25.5">
      <c r="A53" s="55" t="s">
        <v>155</v>
      </c>
      <c r="B53" s="16" t="s">
        <v>99</v>
      </c>
      <c r="C53" s="16" t="s">
        <v>102</v>
      </c>
      <c r="D53" s="16" t="s">
        <v>149</v>
      </c>
      <c r="E53" s="16" t="s">
        <v>125</v>
      </c>
      <c r="F53" s="16" t="s">
        <v>151</v>
      </c>
      <c r="G53" s="61"/>
      <c r="H53" s="61">
        <v>214</v>
      </c>
      <c r="I53" s="56"/>
      <c r="J53" s="57">
        <f t="shared" ref="J53:M53" si="19">J54</f>
        <v>1872000</v>
      </c>
      <c r="K53" s="57"/>
      <c r="L53" s="215">
        <f t="shared" si="4"/>
        <v>1872000</v>
      </c>
      <c r="M53" s="57">
        <f t="shared" si="19"/>
        <v>1928160</v>
      </c>
    </row>
    <row r="54" spans="1:13" ht="25.5">
      <c r="A54" s="55" t="s">
        <v>156</v>
      </c>
      <c r="B54" s="16" t="s">
        <v>99</v>
      </c>
      <c r="C54" s="16" t="s">
        <v>102</v>
      </c>
      <c r="D54" s="16" t="s">
        <v>149</v>
      </c>
      <c r="E54" s="16" t="s">
        <v>125</v>
      </c>
      <c r="F54" s="16" t="s">
        <v>151</v>
      </c>
      <c r="G54" s="61"/>
      <c r="H54" s="61">
        <v>214</v>
      </c>
      <c r="I54" s="56">
        <v>1101</v>
      </c>
      <c r="J54" s="57">
        <v>1872000</v>
      </c>
      <c r="K54" s="57"/>
      <c r="L54" s="215">
        <f t="shared" si="4"/>
        <v>1872000</v>
      </c>
      <c r="M54" s="57">
        <v>1928160</v>
      </c>
    </row>
    <row r="55" spans="1:13">
      <c r="A55" s="55" t="s">
        <v>128</v>
      </c>
      <c r="B55" s="16" t="s">
        <v>99</v>
      </c>
      <c r="C55" s="16" t="s">
        <v>102</v>
      </c>
      <c r="D55" s="16" t="s">
        <v>149</v>
      </c>
      <c r="E55" s="16" t="s">
        <v>125</v>
      </c>
      <c r="F55" s="16" t="s">
        <v>151</v>
      </c>
      <c r="G55" s="61"/>
      <c r="H55" s="61">
        <v>226</v>
      </c>
      <c r="I55" s="56"/>
      <c r="J55" s="57">
        <f t="shared" ref="J55:M55" si="20">J56</f>
        <v>442000</v>
      </c>
      <c r="K55" s="57"/>
      <c r="L55" s="215">
        <f t="shared" si="4"/>
        <v>442000</v>
      </c>
      <c r="M55" s="57">
        <f t="shared" si="20"/>
        <v>442000</v>
      </c>
    </row>
    <row r="56" spans="1:13">
      <c r="A56" s="55" t="s">
        <v>136</v>
      </c>
      <c r="B56" s="16" t="s">
        <v>99</v>
      </c>
      <c r="C56" s="16" t="s">
        <v>102</v>
      </c>
      <c r="D56" s="16" t="s">
        <v>149</v>
      </c>
      <c r="E56" s="16" t="s">
        <v>125</v>
      </c>
      <c r="F56" s="16" t="s">
        <v>151</v>
      </c>
      <c r="G56" s="61"/>
      <c r="H56" s="61">
        <v>226</v>
      </c>
      <c r="I56" s="56">
        <v>1140</v>
      </c>
      <c r="J56" s="57">
        <v>442000</v>
      </c>
      <c r="K56" s="57"/>
      <c r="L56" s="215">
        <f t="shared" si="4"/>
        <v>442000</v>
      </c>
      <c r="M56" s="57">
        <v>442000</v>
      </c>
    </row>
    <row r="57" spans="1:13" ht="25.5">
      <c r="A57" s="17" t="s">
        <v>157</v>
      </c>
      <c r="B57" s="16" t="s">
        <v>99</v>
      </c>
      <c r="C57" s="16" t="s">
        <v>102</v>
      </c>
      <c r="D57" s="16" t="s">
        <v>149</v>
      </c>
      <c r="E57" s="16" t="s">
        <v>125</v>
      </c>
      <c r="F57" s="16" t="s">
        <v>151</v>
      </c>
      <c r="G57" s="16"/>
      <c r="H57" s="16">
        <v>267</v>
      </c>
      <c r="I57" s="19"/>
      <c r="J57" s="12">
        <f t="shared" ref="J57:M57" si="21">J58</f>
        <v>307500</v>
      </c>
      <c r="K57" s="12"/>
      <c r="L57" s="215">
        <f t="shared" si="4"/>
        <v>307500</v>
      </c>
      <c r="M57" s="12">
        <f t="shared" si="21"/>
        <v>307500</v>
      </c>
    </row>
    <row r="58" spans="1:13">
      <c r="A58" s="17" t="s">
        <v>158</v>
      </c>
      <c r="B58" s="16" t="s">
        <v>99</v>
      </c>
      <c r="C58" s="16" t="s">
        <v>102</v>
      </c>
      <c r="D58" s="16" t="s">
        <v>149</v>
      </c>
      <c r="E58" s="16" t="s">
        <v>125</v>
      </c>
      <c r="F58" s="16" t="s">
        <v>151</v>
      </c>
      <c r="G58" s="16"/>
      <c r="H58" s="16">
        <v>267</v>
      </c>
      <c r="I58" s="19">
        <v>1142</v>
      </c>
      <c r="J58" s="12">
        <v>307500</v>
      </c>
      <c r="K58" s="12"/>
      <c r="L58" s="215">
        <f t="shared" si="4"/>
        <v>307500</v>
      </c>
      <c r="M58" s="12">
        <v>307500</v>
      </c>
    </row>
    <row r="59" spans="1:13" ht="51">
      <c r="A59" s="45" t="s">
        <v>119</v>
      </c>
      <c r="B59" s="46">
        <v>803</v>
      </c>
      <c r="C59" s="47" t="s">
        <v>102</v>
      </c>
      <c r="D59" s="47" t="s">
        <v>149</v>
      </c>
      <c r="E59" s="63" t="s">
        <v>110</v>
      </c>
      <c r="F59" s="46">
        <v>129</v>
      </c>
      <c r="G59" s="46"/>
      <c r="H59" s="16"/>
      <c r="I59" s="19"/>
      <c r="J59" s="26">
        <f t="shared" ref="J59:M59" si="22">J60+J61</f>
        <v>17223969.52</v>
      </c>
      <c r="K59" s="26"/>
      <c r="L59" s="35">
        <f t="shared" si="4"/>
        <v>17223969.52</v>
      </c>
      <c r="M59" s="26">
        <f t="shared" si="22"/>
        <v>17423969.52</v>
      </c>
    </row>
    <row r="60" spans="1:13">
      <c r="A60" s="17" t="s">
        <v>120</v>
      </c>
      <c r="B60" s="16" t="s">
        <v>99</v>
      </c>
      <c r="C60" s="16" t="s">
        <v>102</v>
      </c>
      <c r="D60" s="16" t="s">
        <v>149</v>
      </c>
      <c r="E60" s="16" t="s">
        <v>125</v>
      </c>
      <c r="F60" s="16">
        <v>129</v>
      </c>
      <c r="G60" s="16"/>
      <c r="H60" s="16" t="s">
        <v>121</v>
      </c>
      <c r="I60" s="19" t="s">
        <v>1</v>
      </c>
      <c r="J60" s="13">
        <v>17023969.52</v>
      </c>
      <c r="K60" s="13"/>
      <c r="L60" s="215">
        <f t="shared" si="4"/>
        <v>17023969.52</v>
      </c>
      <c r="M60" s="13">
        <v>17223969.52</v>
      </c>
    </row>
    <row r="61" spans="1:13" ht="25.5">
      <c r="A61" s="17" t="s">
        <v>160</v>
      </c>
      <c r="B61" s="16" t="s">
        <v>99</v>
      </c>
      <c r="C61" s="16" t="s">
        <v>102</v>
      </c>
      <c r="D61" s="16" t="s">
        <v>149</v>
      </c>
      <c r="E61" s="16" t="s">
        <v>125</v>
      </c>
      <c r="F61" s="16">
        <v>129</v>
      </c>
      <c r="G61" s="16"/>
      <c r="H61" s="16">
        <v>266</v>
      </c>
      <c r="I61" s="19"/>
      <c r="J61" s="13">
        <v>200000</v>
      </c>
      <c r="K61" s="13"/>
      <c r="L61" s="215">
        <f t="shared" si="4"/>
        <v>200000</v>
      </c>
      <c r="M61" s="13">
        <v>200000</v>
      </c>
    </row>
    <row r="62" spans="1:13" ht="25.5">
      <c r="A62" s="40" t="s">
        <v>129</v>
      </c>
      <c r="B62" s="5" t="s">
        <v>99</v>
      </c>
      <c r="C62" s="5" t="s">
        <v>102</v>
      </c>
      <c r="D62" s="5" t="s">
        <v>149</v>
      </c>
      <c r="E62" s="5" t="s">
        <v>125</v>
      </c>
      <c r="F62" s="5" t="s">
        <v>130</v>
      </c>
      <c r="G62" s="5"/>
      <c r="H62" s="5" t="s">
        <v>1</v>
      </c>
      <c r="I62" s="38" t="s">
        <v>1</v>
      </c>
      <c r="J62" s="39">
        <f t="shared" ref="J62:M62" si="23">J63</f>
        <v>7717065.6600000001</v>
      </c>
      <c r="K62" s="39"/>
      <c r="L62" s="35">
        <f t="shared" si="4"/>
        <v>7717065.6600000001</v>
      </c>
      <c r="M62" s="39">
        <f t="shared" si="23"/>
        <v>7848783.6000000006</v>
      </c>
    </row>
    <row r="63" spans="1:13" ht="38.25">
      <c r="A63" s="40" t="s">
        <v>131</v>
      </c>
      <c r="B63" s="5" t="s">
        <v>99</v>
      </c>
      <c r="C63" s="5" t="s">
        <v>102</v>
      </c>
      <c r="D63" s="5" t="s">
        <v>149</v>
      </c>
      <c r="E63" s="5" t="s">
        <v>125</v>
      </c>
      <c r="F63" s="5" t="s">
        <v>132</v>
      </c>
      <c r="G63" s="5"/>
      <c r="H63" s="5" t="s">
        <v>1</v>
      </c>
      <c r="I63" s="38" t="s">
        <v>1</v>
      </c>
      <c r="J63" s="39">
        <f>J64+J76</f>
        <v>7717065.6600000001</v>
      </c>
      <c r="K63" s="39"/>
      <c r="L63" s="35">
        <f t="shared" si="4"/>
        <v>7717065.6600000001</v>
      </c>
      <c r="M63" s="39">
        <f>M64+M76</f>
        <v>7848783.6000000006</v>
      </c>
    </row>
    <row r="64" spans="1:13" ht="38.25">
      <c r="A64" s="6" t="s">
        <v>161</v>
      </c>
      <c r="B64" s="5" t="s">
        <v>99</v>
      </c>
      <c r="C64" s="5" t="s">
        <v>102</v>
      </c>
      <c r="D64" s="5" t="s">
        <v>149</v>
      </c>
      <c r="E64" s="5" t="s">
        <v>125</v>
      </c>
      <c r="F64" s="5" t="s">
        <v>162</v>
      </c>
      <c r="G64" s="5"/>
      <c r="H64" s="5" t="s">
        <v>1</v>
      </c>
      <c r="I64" s="38" t="s">
        <v>1</v>
      </c>
      <c r="J64" s="39">
        <f>J65+J66+J70+J72+J74+J68</f>
        <v>2302353.92</v>
      </c>
      <c r="K64" s="39"/>
      <c r="L64" s="35">
        <f t="shared" si="4"/>
        <v>2302353.92</v>
      </c>
      <c r="M64" s="39">
        <f>M65+M66+M70+M72+M74+M68</f>
        <v>2322404.54</v>
      </c>
    </row>
    <row r="65" spans="1:14">
      <c r="A65" s="17" t="s">
        <v>0</v>
      </c>
      <c r="B65" s="16" t="s">
        <v>99</v>
      </c>
      <c r="C65" s="16" t="s">
        <v>102</v>
      </c>
      <c r="D65" s="16" t="s">
        <v>149</v>
      </c>
      <c r="E65" s="16" t="s">
        <v>125</v>
      </c>
      <c r="F65" s="16" t="s">
        <v>162</v>
      </c>
      <c r="G65" s="16"/>
      <c r="H65" s="16" t="s">
        <v>163</v>
      </c>
      <c r="I65" s="19" t="s">
        <v>1</v>
      </c>
      <c r="J65" s="12">
        <v>668353.92000000004</v>
      </c>
      <c r="K65" s="12"/>
      <c r="L65" s="215">
        <f t="shared" si="4"/>
        <v>668353.92000000004</v>
      </c>
      <c r="M65" s="12">
        <v>688404.54</v>
      </c>
    </row>
    <row r="66" spans="1:14">
      <c r="A66" s="17" t="s">
        <v>164</v>
      </c>
      <c r="B66" s="16" t="s">
        <v>99</v>
      </c>
      <c r="C66" s="16" t="s">
        <v>102</v>
      </c>
      <c r="D66" s="16" t="s">
        <v>149</v>
      </c>
      <c r="E66" s="16" t="s">
        <v>125</v>
      </c>
      <c r="F66" s="16">
        <v>242</v>
      </c>
      <c r="G66" s="16"/>
      <c r="H66" s="16" t="s">
        <v>165</v>
      </c>
      <c r="I66" s="19"/>
      <c r="J66" s="12">
        <f t="shared" ref="J66:M66" si="24">J67</f>
        <v>130000</v>
      </c>
      <c r="K66" s="12"/>
      <c r="L66" s="215">
        <f t="shared" si="4"/>
        <v>130000</v>
      </c>
      <c r="M66" s="12">
        <f t="shared" si="24"/>
        <v>130000</v>
      </c>
    </row>
    <row r="67" spans="1:14" ht="25.5">
      <c r="A67" s="17" t="s">
        <v>166</v>
      </c>
      <c r="B67" s="16" t="s">
        <v>99</v>
      </c>
      <c r="C67" s="16" t="s">
        <v>102</v>
      </c>
      <c r="D67" s="16" t="s">
        <v>149</v>
      </c>
      <c r="E67" s="16" t="s">
        <v>125</v>
      </c>
      <c r="F67" s="16">
        <v>242</v>
      </c>
      <c r="G67" s="16"/>
      <c r="H67" s="16" t="s">
        <v>165</v>
      </c>
      <c r="I67" s="19">
        <v>1129</v>
      </c>
      <c r="J67" s="13">
        <v>130000</v>
      </c>
      <c r="K67" s="13"/>
      <c r="L67" s="215">
        <f t="shared" si="4"/>
        <v>130000</v>
      </c>
      <c r="M67" s="13">
        <v>130000</v>
      </c>
    </row>
    <row r="68" spans="1:14">
      <c r="A68" s="17" t="s">
        <v>128</v>
      </c>
      <c r="B68" s="16" t="s">
        <v>99</v>
      </c>
      <c r="C68" s="16" t="s">
        <v>102</v>
      </c>
      <c r="D68" s="16" t="s">
        <v>149</v>
      </c>
      <c r="E68" s="16" t="s">
        <v>125</v>
      </c>
      <c r="F68" s="16">
        <v>242</v>
      </c>
      <c r="G68" s="16"/>
      <c r="H68" s="16">
        <v>226</v>
      </c>
      <c r="I68" s="19"/>
      <c r="J68" s="12">
        <f t="shared" ref="J68:M68" si="25">J69</f>
        <v>16000</v>
      </c>
      <c r="K68" s="12">
        <f t="shared" si="25"/>
        <v>1000000</v>
      </c>
      <c r="L68" s="12">
        <f t="shared" si="25"/>
        <v>1016000</v>
      </c>
      <c r="M68" s="12">
        <f t="shared" si="25"/>
        <v>16000</v>
      </c>
    </row>
    <row r="69" spans="1:14" ht="25.5">
      <c r="A69" s="17" t="s">
        <v>167</v>
      </c>
      <c r="B69" s="16" t="s">
        <v>99</v>
      </c>
      <c r="C69" s="16" t="s">
        <v>102</v>
      </c>
      <c r="D69" s="16" t="s">
        <v>149</v>
      </c>
      <c r="E69" s="16" t="s">
        <v>125</v>
      </c>
      <c r="F69" s="16">
        <v>242</v>
      </c>
      <c r="G69" s="16"/>
      <c r="H69" s="16">
        <v>226</v>
      </c>
      <c r="I69" s="19">
        <v>1136</v>
      </c>
      <c r="J69" s="13">
        <v>16000</v>
      </c>
      <c r="K69" s="13">
        <v>1000000</v>
      </c>
      <c r="L69" s="215">
        <f t="shared" si="4"/>
        <v>1016000</v>
      </c>
      <c r="M69" s="13">
        <v>16000</v>
      </c>
    </row>
    <row r="70" spans="1:14">
      <c r="A70" s="17" t="s">
        <v>168</v>
      </c>
      <c r="B70" s="16" t="s">
        <v>99</v>
      </c>
      <c r="C70" s="16" t="s">
        <v>102</v>
      </c>
      <c r="D70" s="16" t="s">
        <v>149</v>
      </c>
      <c r="E70" s="16" t="s">
        <v>125</v>
      </c>
      <c r="F70" s="16" t="s">
        <v>162</v>
      </c>
      <c r="G70" s="16"/>
      <c r="H70" s="16" t="s">
        <v>169</v>
      </c>
      <c r="I70" s="19" t="s">
        <v>1</v>
      </c>
      <c r="J70" s="12">
        <f t="shared" ref="J70:M70" si="26">J71</f>
        <v>100000</v>
      </c>
      <c r="K70" s="12"/>
      <c r="L70" s="215">
        <f t="shared" si="4"/>
        <v>100000</v>
      </c>
      <c r="M70" s="12">
        <f t="shared" si="26"/>
        <v>100000</v>
      </c>
    </row>
    <row r="71" spans="1:14" ht="25.5">
      <c r="A71" s="17" t="s">
        <v>170</v>
      </c>
      <c r="B71" s="16" t="s">
        <v>99</v>
      </c>
      <c r="C71" s="16" t="s">
        <v>102</v>
      </c>
      <c r="D71" s="16" t="s">
        <v>149</v>
      </c>
      <c r="E71" s="16" t="s">
        <v>125</v>
      </c>
      <c r="F71" s="16" t="s">
        <v>162</v>
      </c>
      <c r="G71" s="16"/>
      <c r="H71" s="16" t="s">
        <v>169</v>
      </c>
      <c r="I71" s="19" t="s">
        <v>171</v>
      </c>
      <c r="J71" s="12">
        <v>100000</v>
      </c>
      <c r="K71" s="12"/>
      <c r="L71" s="215">
        <f t="shared" si="4"/>
        <v>100000</v>
      </c>
      <c r="M71" s="12">
        <v>100000</v>
      </c>
      <c r="N71" s="211"/>
    </row>
    <row r="72" spans="1:14">
      <c r="A72" s="17" t="s">
        <v>172</v>
      </c>
      <c r="B72" s="16" t="s">
        <v>99</v>
      </c>
      <c r="C72" s="16" t="s">
        <v>102</v>
      </c>
      <c r="D72" s="16" t="s">
        <v>149</v>
      </c>
      <c r="E72" s="16" t="s">
        <v>125</v>
      </c>
      <c r="F72" s="16" t="s">
        <v>162</v>
      </c>
      <c r="G72" s="16"/>
      <c r="H72" s="16">
        <v>340</v>
      </c>
      <c r="I72" s="19" t="s">
        <v>1</v>
      </c>
      <c r="J72" s="12">
        <f t="shared" ref="J72:M72" si="27">J73</f>
        <v>388000</v>
      </c>
      <c r="K72" s="12"/>
      <c r="L72" s="215">
        <f t="shared" si="4"/>
        <v>388000</v>
      </c>
      <c r="M72" s="12">
        <f t="shared" si="27"/>
        <v>388000</v>
      </c>
    </row>
    <row r="73" spans="1:14" ht="25.5">
      <c r="A73" s="17" t="s">
        <v>173</v>
      </c>
      <c r="B73" s="16" t="s">
        <v>99</v>
      </c>
      <c r="C73" s="16" t="s">
        <v>102</v>
      </c>
      <c r="D73" s="16" t="s">
        <v>149</v>
      </c>
      <c r="E73" s="16" t="s">
        <v>125</v>
      </c>
      <c r="F73" s="16" t="s">
        <v>162</v>
      </c>
      <c r="G73" s="16"/>
      <c r="H73" s="16">
        <v>346</v>
      </c>
      <c r="I73" s="19" t="s">
        <v>174</v>
      </c>
      <c r="J73" s="12">
        <v>388000</v>
      </c>
      <c r="K73" s="12"/>
      <c r="L73" s="215">
        <f t="shared" si="4"/>
        <v>388000</v>
      </c>
      <c r="M73" s="12">
        <v>388000</v>
      </c>
    </row>
    <row r="74" spans="1:14" s="60" customFormat="1" ht="51">
      <c r="A74" s="17" t="s">
        <v>841</v>
      </c>
      <c r="B74" s="16" t="s">
        <v>99</v>
      </c>
      <c r="C74" s="16" t="s">
        <v>102</v>
      </c>
      <c r="D74" s="16" t="s">
        <v>149</v>
      </c>
      <c r="E74" s="16" t="s">
        <v>125</v>
      </c>
      <c r="F74" s="16" t="s">
        <v>162</v>
      </c>
      <c r="G74" s="16"/>
      <c r="H74" s="16">
        <v>353</v>
      </c>
      <c r="I74" s="19" t="s">
        <v>1</v>
      </c>
      <c r="J74" s="12">
        <f t="shared" ref="J74:M74" si="28">J75</f>
        <v>1000000</v>
      </c>
      <c r="K74" s="12">
        <f t="shared" si="28"/>
        <v>-1000000</v>
      </c>
      <c r="L74" s="12">
        <f t="shared" si="28"/>
        <v>0</v>
      </c>
      <c r="M74" s="12">
        <f t="shared" si="28"/>
        <v>1000000</v>
      </c>
    </row>
    <row r="75" spans="1:14" s="60" customFormat="1" ht="25.5">
      <c r="A75" s="17" t="s">
        <v>842</v>
      </c>
      <c r="B75" s="16" t="s">
        <v>99</v>
      </c>
      <c r="C75" s="16" t="s">
        <v>102</v>
      </c>
      <c r="D75" s="16" t="s">
        <v>149</v>
      </c>
      <c r="E75" s="16" t="s">
        <v>125</v>
      </c>
      <c r="F75" s="16" t="s">
        <v>162</v>
      </c>
      <c r="G75" s="16"/>
      <c r="H75" s="16">
        <v>353</v>
      </c>
      <c r="I75" s="19" t="s">
        <v>843</v>
      </c>
      <c r="J75" s="13">
        <v>1000000</v>
      </c>
      <c r="K75" s="13">
        <v>-1000000</v>
      </c>
      <c r="L75" s="215">
        <f t="shared" ref="L75:L138" si="29">J75+K75</f>
        <v>0</v>
      </c>
      <c r="M75" s="13">
        <v>1000000</v>
      </c>
    </row>
    <row r="76" spans="1:14" ht="38.25">
      <c r="A76" s="6" t="s">
        <v>133</v>
      </c>
      <c r="B76" s="5" t="s">
        <v>99</v>
      </c>
      <c r="C76" s="5" t="s">
        <v>102</v>
      </c>
      <c r="D76" s="5" t="s">
        <v>149</v>
      </c>
      <c r="E76" s="5" t="s">
        <v>125</v>
      </c>
      <c r="F76" s="5" t="s">
        <v>134</v>
      </c>
      <c r="G76" s="5"/>
      <c r="H76" s="5" t="s">
        <v>1</v>
      </c>
      <c r="I76" s="38" t="s">
        <v>1</v>
      </c>
      <c r="J76" s="39">
        <f>J77+J78+J83+J86+J91+J93</f>
        <v>5414711.7400000002</v>
      </c>
      <c r="K76" s="39"/>
      <c r="L76" s="35">
        <f t="shared" si="29"/>
        <v>5414711.7400000002</v>
      </c>
      <c r="M76" s="39">
        <f>M77+M78+M83+M86+M91+M93</f>
        <v>5526379.0600000005</v>
      </c>
    </row>
    <row r="77" spans="1:14">
      <c r="A77" s="17" t="s">
        <v>0</v>
      </c>
      <c r="B77" s="16" t="s">
        <v>99</v>
      </c>
      <c r="C77" s="16" t="s">
        <v>102</v>
      </c>
      <c r="D77" s="16" t="s">
        <v>149</v>
      </c>
      <c r="E77" s="16" t="s">
        <v>125</v>
      </c>
      <c r="F77" s="16" t="s">
        <v>134</v>
      </c>
      <c r="G77" s="16"/>
      <c r="H77" s="16" t="s">
        <v>163</v>
      </c>
      <c r="I77" s="19" t="s">
        <v>1</v>
      </c>
      <c r="J77" s="13">
        <v>50000</v>
      </c>
      <c r="K77" s="13"/>
      <c r="L77" s="215">
        <f t="shared" si="29"/>
        <v>50000</v>
      </c>
      <c r="M77" s="13">
        <v>50000</v>
      </c>
    </row>
    <row r="78" spans="1:14">
      <c r="A78" s="17" t="s">
        <v>175</v>
      </c>
      <c r="B78" s="16" t="s">
        <v>99</v>
      </c>
      <c r="C78" s="16" t="s">
        <v>102</v>
      </c>
      <c r="D78" s="16" t="s">
        <v>149</v>
      </c>
      <c r="E78" s="16" t="s">
        <v>125</v>
      </c>
      <c r="F78" s="16" t="s">
        <v>134</v>
      </c>
      <c r="G78" s="16"/>
      <c r="H78" s="16" t="s">
        <v>176</v>
      </c>
      <c r="I78" s="19" t="s">
        <v>1</v>
      </c>
      <c r="J78" s="12">
        <f>J79+J80+J81+J82</f>
        <v>2983431.7399999998</v>
      </c>
      <c r="K78" s="12"/>
      <c r="L78" s="215">
        <f t="shared" si="29"/>
        <v>2983431.7399999998</v>
      </c>
      <c r="M78" s="12">
        <f>M79+M80+M81+M82</f>
        <v>3093879.06</v>
      </c>
    </row>
    <row r="79" spans="1:14">
      <c r="A79" s="17" t="s">
        <v>177</v>
      </c>
      <c r="B79" s="16" t="s">
        <v>99</v>
      </c>
      <c r="C79" s="16" t="s">
        <v>102</v>
      </c>
      <c r="D79" s="16" t="s">
        <v>149</v>
      </c>
      <c r="E79" s="16" t="s">
        <v>125</v>
      </c>
      <c r="F79" s="16" t="s">
        <v>134</v>
      </c>
      <c r="G79" s="16"/>
      <c r="H79" s="16" t="s">
        <v>176</v>
      </c>
      <c r="I79" s="19" t="s">
        <v>178</v>
      </c>
      <c r="J79" s="13">
        <v>2050988.06</v>
      </c>
      <c r="K79" s="13"/>
      <c r="L79" s="215">
        <f t="shared" si="29"/>
        <v>2050988.06</v>
      </c>
      <c r="M79" s="13">
        <v>2133027.59</v>
      </c>
    </row>
    <row r="80" spans="1:14">
      <c r="A80" s="17" t="s">
        <v>179</v>
      </c>
      <c r="B80" s="16" t="s">
        <v>99</v>
      </c>
      <c r="C80" s="16" t="s">
        <v>102</v>
      </c>
      <c r="D80" s="16" t="s">
        <v>149</v>
      </c>
      <c r="E80" s="16" t="s">
        <v>125</v>
      </c>
      <c r="F80" s="16" t="s">
        <v>134</v>
      </c>
      <c r="G80" s="16"/>
      <c r="H80" s="16" t="s">
        <v>176</v>
      </c>
      <c r="I80" s="19" t="s">
        <v>180</v>
      </c>
      <c r="J80" s="13">
        <v>888996.38</v>
      </c>
      <c r="K80" s="13"/>
      <c r="L80" s="215">
        <f t="shared" si="29"/>
        <v>888996.38</v>
      </c>
      <c r="M80" s="13">
        <v>915666.28</v>
      </c>
    </row>
    <row r="81" spans="1:13" ht="25.5">
      <c r="A81" s="17" t="s">
        <v>181</v>
      </c>
      <c r="B81" s="16" t="s">
        <v>99</v>
      </c>
      <c r="C81" s="16" t="s">
        <v>102</v>
      </c>
      <c r="D81" s="16" t="s">
        <v>149</v>
      </c>
      <c r="E81" s="16" t="s">
        <v>125</v>
      </c>
      <c r="F81" s="16" t="s">
        <v>134</v>
      </c>
      <c r="G81" s="16"/>
      <c r="H81" s="16" t="s">
        <v>176</v>
      </c>
      <c r="I81" s="19" t="s">
        <v>182</v>
      </c>
      <c r="J81" s="13">
        <v>32141.360000000001</v>
      </c>
      <c r="K81" s="13"/>
      <c r="L81" s="215">
        <f t="shared" si="29"/>
        <v>32141.360000000001</v>
      </c>
      <c r="M81" s="13">
        <v>33427.01</v>
      </c>
    </row>
    <row r="82" spans="1:13" ht="25.5">
      <c r="A82" s="17" t="s">
        <v>183</v>
      </c>
      <c r="B82" s="16" t="s">
        <v>99</v>
      </c>
      <c r="C82" s="16" t="s">
        <v>102</v>
      </c>
      <c r="D82" s="16" t="s">
        <v>149</v>
      </c>
      <c r="E82" s="16" t="s">
        <v>125</v>
      </c>
      <c r="F82" s="16" t="s">
        <v>134</v>
      </c>
      <c r="G82" s="16"/>
      <c r="H82" s="16" t="s">
        <v>176</v>
      </c>
      <c r="I82" s="19" t="s">
        <v>184</v>
      </c>
      <c r="J82" s="13">
        <v>11305.94</v>
      </c>
      <c r="K82" s="13"/>
      <c r="L82" s="215">
        <f t="shared" si="29"/>
        <v>11305.94</v>
      </c>
      <c r="M82" s="13">
        <v>11758.18</v>
      </c>
    </row>
    <row r="83" spans="1:13">
      <c r="A83" s="17" t="s">
        <v>164</v>
      </c>
      <c r="B83" s="16" t="s">
        <v>99</v>
      </c>
      <c r="C83" s="16" t="s">
        <v>102</v>
      </c>
      <c r="D83" s="16" t="s">
        <v>149</v>
      </c>
      <c r="E83" s="16" t="s">
        <v>125</v>
      </c>
      <c r="F83" s="16" t="s">
        <v>134</v>
      </c>
      <c r="G83" s="16"/>
      <c r="H83" s="16" t="s">
        <v>165</v>
      </c>
      <c r="I83" s="19" t="s">
        <v>1</v>
      </c>
      <c r="J83" s="12">
        <f>J84+J85</f>
        <v>53300</v>
      </c>
      <c r="K83" s="12"/>
      <c r="L83" s="215">
        <f t="shared" si="29"/>
        <v>53300</v>
      </c>
      <c r="M83" s="12">
        <f>M84+M85</f>
        <v>53500</v>
      </c>
    </row>
    <row r="84" spans="1:13" ht="25.5">
      <c r="A84" s="17" t="s">
        <v>166</v>
      </c>
      <c r="B84" s="16" t="s">
        <v>99</v>
      </c>
      <c r="C84" s="16" t="s">
        <v>102</v>
      </c>
      <c r="D84" s="16" t="s">
        <v>149</v>
      </c>
      <c r="E84" s="16" t="s">
        <v>125</v>
      </c>
      <c r="F84" s="16" t="s">
        <v>134</v>
      </c>
      <c r="G84" s="16"/>
      <c r="H84" s="16" t="s">
        <v>165</v>
      </c>
      <c r="I84" s="19" t="s">
        <v>185</v>
      </c>
      <c r="J84" s="12">
        <v>41000</v>
      </c>
      <c r="K84" s="12"/>
      <c r="L84" s="215">
        <f t="shared" si="29"/>
        <v>41000</v>
      </c>
      <c r="M84" s="12">
        <v>41000</v>
      </c>
    </row>
    <row r="85" spans="1:13">
      <c r="A85" s="17" t="s">
        <v>186</v>
      </c>
      <c r="B85" s="16" t="s">
        <v>99</v>
      </c>
      <c r="C85" s="16" t="s">
        <v>102</v>
      </c>
      <c r="D85" s="16" t="s">
        <v>149</v>
      </c>
      <c r="E85" s="16" t="s">
        <v>125</v>
      </c>
      <c r="F85" s="16" t="s">
        <v>134</v>
      </c>
      <c r="G85" s="16"/>
      <c r="H85" s="16" t="s">
        <v>165</v>
      </c>
      <c r="I85" s="19" t="s">
        <v>187</v>
      </c>
      <c r="J85" s="13">
        <v>12300</v>
      </c>
      <c r="K85" s="13"/>
      <c r="L85" s="215">
        <f t="shared" si="29"/>
        <v>12300</v>
      </c>
      <c r="M85" s="13">
        <v>12500</v>
      </c>
    </row>
    <row r="86" spans="1:13">
      <c r="A86" s="17" t="s">
        <v>188</v>
      </c>
      <c r="B86" s="16" t="s">
        <v>99</v>
      </c>
      <c r="C86" s="16" t="s">
        <v>102</v>
      </c>
      <c r="D86" s="16" t="s">
        <v>149</v>
      </c>
      <c r="E86" s="16" t="s">
        <v>125</v>
      </c>
      <c r="F86" s="16" t="s">
        <v>134</v>
      </c>
      <c r="G86" s="16"/>
      <c r="H86" s="16" t="s">
        <v>135</v>
      </c>
      <c r="I86" s="19" t="s">
        <v>1</v>
      </c>
      <c r="J86" s="12">
        <f>J87+J88+J89+J90</f>
        <v>660780</v>
      </c>
      <c r="K86" s="12"/>
      <c r="L86" s="215">
        <f t="shared" si="29"/>
        <v>660780</v>
      </c>
      <c r="M86" s="12">
        <f>M87+M88+M89+M90</f>
        <v>661800</v>
      </c>
    </row>
    <row r="87" spans="1:13" ht="25.5">
      <c r="A87" s="17" t="s">
        <v>189</v>
      </c>
      <c r="B87" s="16" t="s">
        <v>99</v>
      </c>
      <c r="C87" s="16" t="s">
        <v>102</v>
      </c>
      <c r="D87" s="16" t="s">
        <v>149</v>
      </c>
      <c r="E87" s="16" t="s">
        <v>125</v>
      </c>
      <c r="F87" s="16" t="s">
        <v>134</v>
      </c>
      <c r="G87" s="16"/>
      <c r="H87" s="16" t="s">
        <v>135</v>
      </c>
      <c r="I87" s="19" t="s">
        <v>190</v>
      </c>
      <c r="J87" s="13">
        <v>100000</v>
      </c>
      <c r="K87" s="13"/>
      <c r="L87" s="215">
        <f t="shared" si="29"/>
        <v>100000</v>
      </c>
      <c r="M87" s="13">
        <v>100000</v>
      </c>
    </row>
    <row r="88" spans="1:13" ht="25.5">
      <c r="A88" s="17" t="s">
        <v>191</v>
      </c>
      <c r="B88" s="16" t="s">
        <v>99</v>
      </c>
      <c r="C88" s="16" t="s">
        <v>102</v>
      </c>
      <c r="D88" s="16" t="s">
        <v>149</v>
      </c>
      <c r="E88" s="16" t="s">
        <v>125</v>
      </c>
      <c r="F88" s="16" t="s">
        <v>134</v>
      </c>
      <c r="G88" s="16"/>
      <c r="H88" s="16" t="s">
        <v>135</v>
      </c>
      <c r="I88" s="19" t="s">
        <v>192</v>
      </c>
      <c r="J88" s="13">
        <v>33280</v>
      </c>
      <c r="K88" s="13"/>
      <c r="L88" s="215">
        <f t="shared" si="29"/>
        <v>33280</v>
      </c>
      <c r="M88" s="13">
        <v>34300</v>
      </c>
    </row>
    <row r="89" spans="1:13" ht="38.25">
      <c r="A89" s="17" t="s">
        <v>193</v>
      </c>
      <c r="B89" s="16" t="s">
        <v>99</v>
      </c>
      <c r="C89" s="16" t="s">
        <v>102</v>
      </c>
      <c r="D89" s="16" t="s">
        <v>149</v>
      </c>
      <c r="E89" s="16" t="s">
        <v>125</v>
      </c>
      <c r="F89" s="16" t="s">
        <v>134</v>
      </c>
      <c r="G89" s="16"/>
      <c r="H89" s="16" t="s">
        <v>135</v>
      </c>
      <c r="I89" s="19" t="s">
        <v>194</v>
      </c>
      <c r="J89" s="13">
        <v>202500</v>
      </c>
      <c r="K89" s="13"/>
      <c r="L89" s="215">
        <f t="shared" si="29"/>
        <v>202500</v>
      </c>
      <c r="M89" s="13">
        <v>202500</v>
      </c>
    </row>
    <row r="90" spans="1:13">
      <c r="A90" s="17" t="s">
        <v>195</v>
      </c>
      <c r="B90" s="16" t="s">
        <v>99</v>
      </c>
      <c r="C90" s="16" t="s">
        <v>102</v>
      </c>
      <c r="D90" s="16" t="s">
        <v>149</v>
      </c>
      <c r="E90" s="16" t="s">
        <v>125</v>
      </c>
      <c r="F90" s="16" t="s">
        <v>134</v>
      </c>
      <c r="G90" s="16"/>
      <c r="H90" s="16" t="s">
        <v>135</v>
      </c>
      <c r="I90" s="19" t="s">
        <v>196</v>
      </c>
      <c r="J90" s="12">
        <v>325000</v>
      </c>
      <c r="K90" s="12"/>
      <c r="L90" s="215">
        <f t="shared" si="29"/>
        <v>325000</v>
      </c>
      <c r="M90" s="12">
        <v>325000</v>
      </c>
    </row>
    <row r="91" spans="1:13">
      <c r="A91" s="17" t="s">
        <v>197</v>
      </c>
      <c r="B91" s="16" t="s">
        <v>99</v>
      </c>
      <c r="C91" s="16" t="s">
        <v>102</v>
      </c>
      <c r="D91" s="16" t="s">
        <v>149</v>
      </c>
      <c r="E91" s="16" t="s">
        <v>125</v>
      </c>
      <c r="F91" s="16" t="s">
        <v>134</v>
      </c>
      <c r="G91" s="16"/>
      <c r="H91" s="16" t="s">
        <v>169</v>
      </c>
      <c r="I91" s="19" t="s">
        <v>1</v>
      </c>
      <c r="J91" s="12">
        <f t="shared" ref="J91:M91" si="30">J92</f>
        <v>200000</v>
      </c>
      <c r="K91" s="12"/>
      <c r="L91" s="215">
        <f t="shared" si="29"/>
        <v>200000</v>
      </c>
      <c r="M91" s="12">
        <f t="shared" si="30"/>
        <v>200000</v>
      </c>
    </row>
    <row r="92" spans="1:13" ht="25.5">
      <c r="A92" s="17" t="s">
        <v>170</v>
      </c>
      <c r="B92" s="16" t="s">
        <v>99</v>
      </c>
      <c r="C92" s="16" t="s">
        <v>102</v>
      </c>
      <c r="D92" s="16" t="s">
        <v>149</v>
      </c>
      <c r="E92" s="16" t="s">
        <v>125</v>
      </c>
      <c r="F92" s="16" t="s">
        <v>134</v>
      </c>
      <c r="G92" s="16"/>
      <c r="H92" s="16" t="s">
        <v>169</v>
      </c>
      <c r="I92" s="19" t="s">
        <v>171</v>
      </c>
      <c r="J92" s="13">
        <v>200000</v>
      </c>
      <c r="K92" s="13"/>
      <c r="L92" s="215">
        <f t="shared" si="29"/>
        <v>200000</v>
      </c>
      <c r="M92" s="13">
        <v>200000</v>
      </c>
    </row>
    <row r="93" spans="1:13">
      <c r="A93" s="17" t="s">
        <v>198</v>
      </c>
      <c r="B93" s="16" t="s">
        <v>99</v>
      </c>
      <c r="C93" s="16" t="s">
        <v>102</v>
      </c>
      <c r="D93" s="16" t="s">
        <v>149</v>
      </c>
      <c r="E93" s="16" t="s">
        <v>125</v>
      </c>
      <c r="F93" s="16" t="s">
        <v>134</v>
      </c>
      <c r="G93" s="16"/>
      <c r="H93" s="16" t="s">
        <v>199</v>
      </c>
      <c r="I93" s="19" t="s">
        <v>1</v>
      </c>
      <c r="J93" s="12">
        <f>J94+J95</f>
        <v>1467200</v>
      </c>
      <c r="K93" s="12"/>
      <c r="L93" s="215">
        <f t="shared" si="29"/>
        <v>1467200</v>
      </c>
      <c r="M93" s="12">
        <f>M94+M95</f>
        <v>1467200</v>
      </c>
    </row>
    <row r="94" spans="1:13" ht="25.5">
      <c r="A94" s="17" t="s">
        <v>200</v>
      </c>
      <c r="B94" s="16" t="s">
        <v>99</v>
      </c>
      <c r="C94" s="16" t="s">
        <v>102</v>
      </c>
      <c r="D94" s="16" t="s">
        <v>149</v>
      </c>
      <c r="E94" s="16" t="s">
        <v>125</v>
      </c>
      <c r="F94" s="16" t="s">
        <v>134</v>
      </c>
      <c r="G94" s="16"/>
      <c r="H94" s="16">
        <v>343</v>
      </c>
      <c r="I94" s="19" t="s">
        <v>201</v>
      </c>
      <c r="J94" s="12">
        <v>715200</v>
      </c>
      <c r="K94" s="12"/>
      <c r="L94" s="215">
        <f t="shared" si="29"/>
        <v>715200</v>
      </c>
      <c r="M94" s="12">
        <v>715200</v>
      </c>
    </row>
    <row r="95" spans="1:13" ht="25.5">
      <c r="A95" s="17" t="s">
        <v>173</v>
      </c>
      <c r="B95" s="16" t="s">
        <v>99</v>
      </c>
      <c r="C95" s="16" t="s">
        <v>102</v>
      </c>
      <c r="D95" s="16" t="s">
        <v>149</v>
      </c>
      <c r="E95" s="16" t="s">
        <v>125</v>
      </c>
      <c r="F95" s="16" t="s">
        <v>134</v>
      </c>
      <c r="G95" s="16"/>
      <c r="H95" s="16">
        <v>346</v>
      </c>
      <c r="I95" s="19" t="s">
        <v>174</v>
      </c>
      <c r="J95" s="12">
        <v>752000</v>
      </c>
      <c r="K95" s="12"/>
      <c r="L95" s="215">
        <f t="shared" si="29"/>
        <v>752000</v>
      </c>
      <c r="M95" s="12">
        <v>752000</v>
      </c>
    </row>
    <row r="96" spans="1:13">
      <c r="A96" s="40" t="s">
        <v>202</v>
      </c>
      <c r="B96" s="5" t="s">
        <v>99</v>
      </c>
      <c r="C96" s="5" t="s">
        <v>102</v>
      </c>
      <c r="D96" s="5" t="s">
        <v>149</v>
      </c>
      <c r="E96" s="5" t="s">
        <v>125</v>
      </c>
      <c r="F96" s="5" t="s">
        <v>203</v>
      </c>
      <c r="G96" s="5"/>
      <c r="H96" s="5" t="s">
        <v>1</v>
      </c>
      <c r="I96" s="38" t="s">
        <v>1</v>
      </c>
      <c r="J96" s="39">
        <f t="shared" ref="J96:M96" si="31">J97</f>
        <v>316700</v>
      </c>
      <c r="K96" s="39"/>
      <c r="L96" s="35">
        <f t="shared" si="29"/>
        <v>316700</v>
      </c>
      <c r="M96" s="39">
        <f t="shared" si="31"/>
        <v>316700</v>
      </c>
    </row>
    <row r="97" spans="1:13">
      <c r="A97" s="40" t="s">
        <v>204</v>
      </c>
      <c r="B97" s="5" t="s">
        <v>99</v>
      </c>
      <c r="C97" s="5" t="s">
        <v>102</v>
      </c>
      <c r="D97" s="5" t="s">
        <v>149</v>
      </c>
      <c r="E97" s="5" t="s">
        <v>125</v>
      </c>
      <c r="F97" s="5" t="s">
        <v>205</v>
      </c>
      <c r="G97" s="5"/>
      <c r="H97" s="5" t="s">
        <v>1</v>
      </c>
      <c r="I97" s="38" t="s">
        <v>1</v>
      </c>
      <c r="J97" s="39">
        <f>J98+J101+J104</f>
        <v>316700</v>
      </c>
      <c r="K97" s="39"/>
      <c r="L97" s="35">
        <f t="shared" si="29"/>
        <v>316700</v>
      </c>
      <c r="M97" s="39">
        <f>M98+M101+M104</f>
        <v>316700</v>
      </c>
    </row>
    <row r="98" spans="1:13" ht="25.5">
      <c r="A98" s="6" t="s">
        <v>206</v>
      </c>
      <c r="B98" s="5" t="s">
        <v>99</v>
      </c>
      <c r="C98" s="5" t="s">
        <v>102</v>
      </c>
      <c r="D98" s="5" t="s">
        <v>149</v>
      </c>
      <c r="E98" s="5" t="s">
        <v>125</v>
      </c>
      <c r="F98" s="5" t="s">
        <v>207</v>
      </c>
      <c r="G98" s="5"/>
      <c r="H98" s="5" t="s">
        <v>1</v>
      </c>
      <c r="I98" s="38" t="s">
        <v>1</v>
      </c>
      <c r="J98" s="39">
        <f t="shared" ref="J98:M99" si="32">J99</f>
        <v>42000</v>
      </c>
      <c r="K98" s="39"/>
      <c r="L98" s="35">
        <f t="shared" si="29"/>
        <v>42000</v>
      </c>
      <c r="M98" s="39">
        <f t="shared" si="32"/>
        <v>42000</v>
      </c>
    </row>
    <row r="99" spans="1:13">
      <c r="A99" s="17" t="s">
        <v>144</v>
      </c>
      <c r="B99" s="16" t="s">
        <v>99</v>
      </c>
      <c r="C99" s="16" t="s">
        <v>102</v>
      </c>
      <c r="D99" s="16" t="s">
        <v>149</v>
      </c>
      <c r="E99" s="16" t="s">
        <v>125</v>
      </c>
      <c r="F99" s="16" t="s">
        <v>207</v>
      </c>
      <c r="G99" s="16"/>
      <c r="H99" s="16" t="s">
        <v>145</v>
      </c>
      <c r="I99" s="19" t="s">
        <v>1</v>
      </c>
      <c r="J99" s="12">
        <f t="shared" si="32"/>
        <v>42000</v>
      </c>
      <c r="K99" s="12"/>
      <c r="L99" s="215">
        <f t="shared" si="29"/>
        <v>42000</v>
      </c>
      <c r="M99" s="12">
        <f t="shared" si="32"/>
        <v>42000</v>
      </c>
    </row>
    <row r="100" spans="1:13">
      <c r="A100" s="17" t="s">
        <v>208</v>
      </c>
      <c r="B100" s="16" t="s">
        <v>99</v>
      </c>
      <c r="C100" s="16" t="s">
        <v>102</v>
      </c>
      <c r="D100" s="16" t="s">
        <v>149</v>
      </c>
      <c r="E100" s="16" t="s">
        <v>125</v>
      </c>
      <c r="F100" s="16" t="s">
        <v>207</v>
      </c>
      <c r="G100" s="16"/>
      <c r="H100" s="16">
        <v>291</v>
      </c>
      <c r="I100" s="19" t="s">
        <v>209</v>
      </c>
      <c r="J100" s="12">
        <v>42000</v>
      </c>
      <c r="K100" s="12"/>
      <c r="L100" s="215">
        <f t="shared" si="29"/>
        <v>42000</v>
      </c>
      <c r="M100" s="12">
        <v>42000</v>
      </c>
    </row>
    <row r="101" spans="1:13" ht="25.5">
      <c r="A101" s="6" t="s">
        <v>210</v>
      </c>
      <c r="B101" s="5" t="s">
        <v>99</v>
      </c>
      <c r="C101" s="5" t="s">
        <v>102</v>
      </c>
      <c r="D101" s="5" t="s">
        <v>149</v>
      </c>
      <c r="E101" s="5" t="s">
        <v>125</v>
      </c>
      <c r="F101" s="5" t="s">
        <v>211</v>
      </c>
      <c r="G101" s="5"/>
      <c r="H101" s="5" t="s">
        <v>1</v>
      </c>
      <c r="I101" s="38" t="s">
        <v>1</v>
      </c>
      <c r="J101" s="39">
        <f t="shared" ref="J101:M102" si="33">J102</f>
        <v>123700</v>
      </c>
      <c r="K101" s="39"/>
      <c r="L101" s="35">
        <f t="shared" si="29"/>
        <v>123700</v>
      </c>
      <c r="M101" s="39">
        <f t="shared" si="33"/>
        <v>123700</v>
      </c>
    </row>
    <row r="102" spans="1:13">
      <c r="A102" s="17" t="s">
        <v>144</v>
      </c>
      <c r="B102" s="16" t="s">
        <v>99</v>
      </c>
      <c r="C102" s="16" t="s">
        <v>102</v>
      </c>
      <c r="D102" s="16" t="s">
        <v>149</v>
      </c>
      <c r="E102" s="16" t="s">
        <v>125</v>
      </c>
      <c r="F102" s="16" t="s">
        <v>211</v>
      </c>
      <c r="G102" s="16"/>
      <c r="H102" s="16" t="s">
        <v>145</v>
      </c>
      <c r="I102" s="19" t="s">
        <v>1</v>
      </c>
      <c r="J102" s="12">
        <f t="shared" si="33"/>
        <v>123700</v>
      </c>
      <c r="K102" s="12"/>
      <c r="L102" s="215">
        <f t="shared" si="29"/>
        <v>123700</v>
      </c>
      <c r="M102" s="12">
        <f t="shared" si="33"/>
        <v>123700</v>
      </c>
    </row>
    <row r="103" spans="1:13">
      <c r="A103" s="17" t="s">
        <v>208</v>
      </c>
      <c r="B103" s="16" t="s">
        <v>99</v>
      </c>
      <c r="C103" s="16" t="s">
        <v>102</v>
      </c>
      <c r="D103" s="16" t="s">
        <v>149</v>
      </c>
      <c r="E103" s="16" t="s">
        <v>125</v>
      </c>
      <c r="F103" s="16" t="s">
        <v>211</v>
      </c>
      <c r="G103" s="16"/>
      <c r="H103" s="16">
        <v>291</v>
      </c>
      <c r="I103" s="19" t="s">
        <v>209</v>
      </c>
      <c r="J103" s="12">
        <v>123700</v>
      </c>
      <c r="K103" s="12"/>
      <c r="L103" s="215">
        <f t="shared" si="29"/>
        <v>123700</v>
      </c>
      <c r="M103" s="12">
        <v>123700</v>
      </c>
    </row>
    <row r="104" spans="1:13">
      <c r="A104" s="64" t="s">
        <v>212</v>
      </c>
      <c r="B104" s="63">
        <v>803</v>
      </c>
      <c r="C104" s="63" t="s">
        <v>102</v>
      </c>
      <c r="D104" s="63" t="s">
        <v>149</v>
      </c>
      <c r="E104" s="63" t="s">
        <v>125</v>
      </c>
      <c r="F104" s="63">
        <v>853</v>
      </c>
      <c r="G104" s="63"/>
      <c r="H104" s="63"/>
      <c r="I104" s="65"/>
      <c r="J104" s="26">
        <f t="shared" ref="J104:M104" si="34">J105</f>
        <v>151000</v>
      </c>
      <c r="K104" s="26"/>
      <c r="L104" s="35">
        <f t="shared" si="29"/>
        <v>151000</v>
      </c>
      <c r="M104" s="26">
        <f t="shared" si="34"/>
        <v>151000</v>
      </c>
    </row>
    <row r="105" spans="1:13">
      <c r="A105" s="66" t="s">
        <v>144</v>
      </c>
      <c r="B105" s="67" t="s">
        <v>99</v>
      </c>
      <c r="C105" s="67" t="s">
        <v>102</v>
      </c>
      <c r="D105" s="67" t="s">
        <v>149</v>
      </c>
      <c r="E105" s="67" t="s">
        <v>125</v>
      </c>
      <c r="F105" s="67">
        <v>853</v>
      </c>
      <c r="G105" s="67"/>
      <c r="H105" s="67" t="s">
        <v>145</v>
      </c>
      <c r="I105" s="65"/>
      <c r="J105" s="12">
        <f>J107+J108+J106</f>
        <v>151000</v>
      </c>
      <c r="K105" s="12"/>
      <c r="L105" s="215">
        <f t="shared" si="29"/>
        <v>151000</v>
      </c>
      <c r="M105" s="12">
        <f>M107+M108+M106</f>
        <v>151000</v>
      </c>
    </row>
    <row r="106" spans="1:13">
      <c r="A106" s="17" t="s">
        <v>208</v>
      </c>
      <c r="B106" s="67" t="s">
        <v>99</v>
      </c>
      <c r="C106" s="67" t="s">
        <v>102</v>
      </c>
      <c r="D106" s="67" t="s">
        <v>149</v>
      </c>
      <c r="E106" s="67" t="s">
        <v>125</v>
      </c>
      <c r="F106" s="67">
        <v>853</v>
      </c>
      <c r="G106" s="67"/>
      <c r="H106" s="67">
        <v>291</v>
      </c>
      <c r="I106" s="68">
        <v>1143</v>
      </c>
      <c r="J106" s="12">
        <v>2000</v>
      </c>
      <c r="K106" s="12"/>
      <c r="L106" s="215">
        <f t="shared" si="29"/>
        <v>2000</v>
      </c>
      <c r="M106" s="12">
        <v>2000</v>
      </c>
    </row>
    <row r="107" spans="1:13" ht="38.25">
      <c r="A107" s="66" t="s">
        <v>213</v>
      </c>
      <c r="B107" s="67" t="s">
        <v>99</v>
      </c>
      <c r="C107" s="67" t="s">
        <v>102</v>
      </c>
      <c r="D107" s="67" t="s">
        <v>149</v>
      </c>
      <c r="E107" s="67" t="s">
        <v>125</v>
      </c>
      <c r="F107" s="67">
        <v>853</v>
      </c>
      <c r="G107" s="67"/>
      <c r="H107" s="67">
        <v>292</v>
      </c>
      <c r="I107" s="68">
        <v>1144</v>
      </c>
      <c r="J107" s="12">
        <v>1500</v>
      </c>
      <c r="K107" s="12"/>
      <c r="L107" s="215">
        <f t="shared" si="29"/>
        <v>1500</v>
      </c>
      <c r="M107" s="12">
        <v>1500</v>
      </c>
    </row>
    <row r="108" spans="1:13" ht="25.5">
      <c r="A108" s="17" t="s">
        <v>214</v>
      </c>
      <c r="B108" s="67" t="s">
        <v>99</v>
      </c>
      <c r="C108" s="67" t="s">
        <v>102</v>
      </c>
      <c r="D108" s="67" t="s">
        <v>149</v>
      </c>
      <c r="E108" s="67" t="s">
        <v>125</v>
      </c>
      <c r="F108" s="67">
        <v>853</v>
      </c>
      <c r="G108" s="67"/>
      <c r="H108" s="67">
        <v>297</v>
      </c>
      <c r="I108" s="68">
        <v>1150</v>
      </c>
      <c r="J108" s="12">
        <v>147500</v>
      </c>
      <c r="K108" s="12"/>
      <c r="L108" s="215">
        <f t="shared" si="29"/>
        <v>147500</v>
      </c>
      <c r="M108" s="12">
        <v>147500</v>
      </c>
    </row>
    <row r="109" spans="1:13" s="60" customFormat="1">
      <c r="A109" s="40" t="s">
        <v>215</v>
      </c>
      <c r="B109" s="5">
        <v>803</v>
      </c>
      <c r="C109" s="5" t="s">
        <v>102</v>
      </c>
      <c r="D109" s="46">
        <v>11</v>
      </c>
      <c r="E109" s="5"/>
      <c r="F109" s="5"/>
      <c r="G109" s="5"/>
      <c r="H109" s="5"/>
      <c r="I109" s="38"/>
      <c r="J109" s="39">
        <f t="shared" ref="J109:M109" si="35">J110</f>
        <v>14091158.560000001</v>
      </c>
      <c r="K109" s="39">
        <f t="shared" si="35"/>
        <v>44048.1</v>
      </c>
      <c r="L109" s="39">
        <f t="shared" si="35"/>
        <v>14135206.66</v>
      </c>
      <c r="M109" s="39">
        <f t="shared" si="35"/>
        <v>18581109.600000001</v>
      </c>
    </row>
    <row r="110" spans="1:13" s="60" customFormat="1">
      <c r="A110" s="40" t="s">
        <v>105</v>
      </c>
      <c r="B110" s="5" t="s">
        <v>99</v>
      </c>
      <c r="C110" s="5" t="s">
        <v>102</v>
      </c>
      <c r="D110" s="5">
        <v>11</v>
      </c>
      <c r="E110" s="5" t="s">
        <v>106</v>
      </c>
      <c r="F110" s="5"/>
      <c r="G110" s="5"/>
      <c r="H110" s="5"/>
      <c r="I110" s="38"/>
      <c r="J110" s="39">
        <f>J111+J115</f>
        <v>14091158.560000001</v>
      </c>
      <c r="K110" s="39">
        <f t="shared" ref="K110:L110" si="36">K111+K115</f>
        <v>44048.1</v>
      </c>
      <c r="L110" s="39">
        <f t="shared" si="36"/>
        <v>14135206.66</v>
      </c>
      <c r="M110" s="39">
        <f>M111+M115</f>
        <v>18581109.600000001</v>
      </c>
    </row>
    <row r="111" spans="1:13" s="60" customFormat="1">
      <c r="A111" s="41" t="s">
        <v>216</v>
      </c>
      <c r="B111" s="42" t="s">
        <v>99</v>
      </c>
      <c r="C111" s="42" t="s">
        <v>102</v>
      </c>
      <c r="D111" s="69">
        <v>11</v>
      </c>
      <c r="E111" s="42" t="s">
        <v>217</v>
      </c>
      <c r="F111" s="42" t="s">
        <v>1</v>
      </c>
      <c r="G111" s="42"/>
      <c r="H111" s="42" t="s">
        <v>1</v>
      </c>
      <c r="I111" s="43" t="s">
        <v>1</v>
      </c>
      <c r="J111" s="44">
        <f t="shared" ref="J111:M113" si="37">J112</f>
        <v>700000</v>
      </c>
      <c r="K111" s="44">
        <f t="shared" si="37"/>
        <v>44048.1</v>
      </c>
      <c r="L111" s="44">
        <f t="shared" si="37"/>
        <v>744048.1</v>
      </c>
      <c r="M111" s="44">
        <f t="shared" si="37"/>
        <v>700000</v>
      </c>
    </row>
    <row r="112" spans="1:13" s="60" customFormat="1">
      <c r="A112" s="40" t="s">
        <v>218</v>
      </c>
      <c r="B112" s="5" t="s">
        <v>99</v>
      </c>
      <c r="C112" s="5" t="s">
        <v>102</v>
      </c>
      <c r="D112" s="46">
        <v>11</v>
      </c>
      <c r="E112" s="5" t="s">
        <v>217</v>
      </c>
      <c r="F112" s="5">
        <v>870</v>
      </c>
      <c r="G112" s="5"/>
      <c r="H112" s="5" t="s">
        <v>1</v>
      </c>
      <c r="I112" s="38" t="s">
        <v>1</v>
      </c>
      <c r="J112" s="39">
        <f t="shared" si="37"/>
        <v>700000</v>
      </c>
      <c r="K112" s="39">
        <f t="shared" si="37"/>
        <v>44048.1</v>
      </c>
      <c r="L112" s="39">
        <f t="shared" si="37"/>
        <v>744048.1</v>
      </c>
      <c r="M112" s="39">
        <f t="shared" si="37"/>
        <v>700000</v>
      </c>
    </row>
    <row r="113" spans="1:14" s="60" customFormat="1">
      <c r="A113" s="17" t="s">
        <v>144</v>
      </c>
      <c r="B113" s="16" t="s">
        <v>99</v>
      </c>
      <c r="C113" s="16" t="s">
        <v>102</v>
      </c>
      <c r="D113" s="16">
        <v>11</v>
      </c>
      <c r="E113" s="16" t="s">
        <v>217</v>
      </c>
      <c r="F113" s="16">
        <v>870</v>
      </c>
      <c r="G113" s="16"/>
      <c r="H113" s="16">
        <v>290</v>
      </c>
      <c r="I113" s="19"/>
      <c r="J113" s="12">
        <f t="shared" si="37"/>
        <v>700000</v>
      </c>
      <c r="K113" s="12">
        <f t="shared" si="37"/>
        <v>44048.1</v>
      </c>
      <c r="L113" s="12">
        <f t="shared" si="37"/>
        <v>744048.1</v>
      </c>
      <c r="M113" s="12">
        <f t="shared" si="37"/>
        <v>700000</v>
      </c>
    </row>
    <row r="114" spans="1:14" s="60" customFormat="1">
      <c r="A114" s="17" t="s">
        <v>219</v>
      </c>
      <c r="B114" s="16" t="s">
        <v>99</v>
      </c>
      <c r="C114" s="16" t="s">
        <v>102</v>
      </c>
      <c r="D114" s="16">
        <v>11</v>
      </c>
      <c r="E114" s="16" t="s">
        <v>217</v>
      </c>
      <c r="F114" s="16">
        <v>870</v>
      </c>
      <c r="G114" s="16"/>
      <c r="H114" s="16">
        <v>296</v>
      </c>
      <c r="I114" s="19">
        <v>1150</v>
      </c>
      <c r="J114" s="13">
        <v>700000</v>
      </c>
      <c r="K114" s="13">
        <v>44048.1</v>
      </c>
      <c r="L114" s="215">
        <f t="shared" si="29"/>
        <v>744048.1</v>
      </c>
      <c r="M114" s="13">
        <v>700000</v>
      </c>
    </row>
    <row r="115" spans="1:14" s="60" customFormat="1">
      <c r="A115" s="70" t="s">
        <v>223</v>
      </c>
      <c r="B115" s="5" t="s">
        <v>99</v>
      </c>
      <c r="C115" s="5" t="s">
        <v>102</v>
      </c>
      <c r="D115" s="46">
        <v>11</v>
      </c>
      <c r="E115" s="5" t="s">
        <v>224</v>
      </c>
      <c r="F115" s="69"/>
      <c r="G115" s="69"/>
      <c r="H115" s="69"/>
      <c r="I115" s="76"/>
      <c r="J115" s="77">
        <f t="shared" ref="J115:M117" si="38">J116</f>
        <v>13391158.560000001</v>
      </c>
      <c r="K115" s="77"/>
      <c r="L115" s="214">
        <f t="shared" si="29"/>
        <v>13391158.560000001</v>
      </c>
      <c r="M115" s="77">
        <f t="shared" si="38"/>
        <v>17881109.600000001</v>
      </c>
    </row>
    <row r="116" spans="1:14" s="60" customFormat="1">
      <c r="A116" s="45" t="s">
        <v>218</v>
      </c>
      <c r="B116" s="5" t="s">
        <v>99</v>
      </c>
      <c r="C116" s="5" t="s">
        <v>102</v>
      </c>
      <c r="D116" s="46">
        <v>11</v>
      </c>
      <c r="E116" s="5" t="s">
        <v>224</v>
      </c>
      <c r="F116" s="46">
        <v>870</v>
      </c>
      <c r="G116" s="46"/>
      <c r="H116" s="46"/>
      <c r="I116" s="48"/>
      <c r="J116" s="26">
        <f t="shared" si="38"/>
        <v>13391158.560000001</v>
      </c>
      <c r="K116" s="26"/>
      <c r="L116" s="35">
        <f t="shared" si="29"/>
        <v>13391158.560000001</v>
      </c>
      <c r="M116" s="26">
        <f t="shared" si="38"/>
        <v>17881109.600000001</v>
      </c>
    </row>
    <row r="117" spans="1:14" s="60" customFormat="1">
      <c r="A117" s="17" t="s">
        <v>144</v>
      </c>
      <c r="B117" s="16" t="s">
        <v>99</v>
      </c>
      <c r="C117" s="16" t="s">
        <v>102</v>
      </c>
      <c r="D117" s="16">
        <v>11</v>
      </c>
      <c r="E117" s="16" t="s">
        <v>224</v>
      </c>
      <c r="F117" s="16">
        <v>870</v>
      </c>
      <c r="G117" s="16"/>
      <c r="H117" s="16">
        <v>290</v>
      </c>
      <c r="I117" s="19"/>
      <c r="J117" s="12">
        <f t="shared" si="38"/>
        <v>13391158.560000001</v>
      </c>
      <c r="K117" s="12"/>
      <c r="L117" s="215">
        <f t="shared" si="29"/>
        <v>13391158.560000001</v>
      </c>
      <c r="M117" s="12">
        <f t="shared" si="38"/>
        <v>17881109.600000001</v>
      </c>
    </row>
    <row r="118" spans="1:14" s="60" customFormat="1">
      <c r="A118" s="17" t="s">
        <v>219</v>
      </c>
      <c r="B118" s="16" t="s">
        <v>99</v>
      </c>
      <c r="C118" s="16" t="s">
        <v>102</v>
      </c>
      <c r="D118" s="16">
        <v>11</v>
      </c>
      <c r="E118" s="16" t="s">
        <v>224</v>
      </c>
      <c r="F118" s="16">
        <v>870</v>
      </c>
      <c r="G118" s="16"/>
      <c r="H118" s="16">
        <v>296</v>
      </c>
      <c r="I118" s="19">
        <v>1150</v>
      </c>
      <c r="J118" s="13">
        <v>13391158.560000001</v>
      </c>
      <c r="K118" s="13"/>
      <c r="L118" s="215">
        <f t="shared" si="29"/>
        <v>13391158.560000001</v>
      </c>
      <c r="M118" s="13">
        <v>17881109.600000001</v>
      </c>
    </row>
    <row r="119" spans="1:14">
      <c r="A119" s="36" t="s">
        <v>225</v>
      </c>
      <c r="B119" s="37" t="s">
        <v>99</v>
      </c>
      <c r="C119" s="5" t="s">
        <v>102</v>
      </c>
      <c r="D119" s="5" t="s">
        <v>226</v>
      </c>
      <c r="E119" s="5" t="s">
        <v>1</v>
      </c>
      <c r="F119" s="5" t="s">
        <v>1</v>
      </c>
      <c r="G119" s="5"/>
      <c r="H119" s="5" t="s">
        <v>1</v>
      </c>
      <c r="I119" s="38" t="s">
        <v>1</v>
      </c>
      <c r="J119" s="39">
        <f t="shared" ref="J119:M120" si="39">J120</f>
        <v>16633662.310000002</v>
      </c>
      <c r="K119" s="39">
        <f t="shared" si="39"/>
        <v>-42621.82</v>
      </c>
      <c r="L119" s="39">
        <f t="shared" si="39"/>
        <v>16591040.490000002</v>
      </c>
      <c r="M119" s="39">
        <f t="shared" si="39"/>
        <v>17413108.390000001</v>
      </c>
    </row>
    <row r="120" spans="1:14">
      <c r="A120" s="40" t="s">
        <v>105</v>
      </c>
      <c r="B120" s="5" t="s">
        <v>99</v>
      </c>
      <c r="C120" s="5" t="s">
        <v>102</v>
      </c>
      <c r="D120" s="5" t="s">
        <v>226</v>
      </c>
      <c r="E120" s="5" t="s">
        <v>106</v>
      </c>
      <c r="F120" s="5" t="s">
        <v>1</v>
      </c>
      <c r="G120" s="5"/>
      <c r="H120" s="5" t="s">
        <v>1</v>
      </c>
      <c r="I120" s="38" t="s">
        <v>1</v>
      </c>
      <c r="J120" s="39">
        <f>J121</f>
        <v>16633662.310000002</v>
      </c>
      <c r="K120" s="39">
        <f t="shared" si="39"/>
        <v>-42621.82</v>
      </c>
      <c r="L120" s="39">
        <f t="shared" si="39"/>
        <v>16591040.490000002</v>
      </c>
      <c r="M120" s="39">
        <f>M121</f>
        <v>17413108.390000001</v>
      </c>
    </row>
    <row r="121" spans="1:14">
      <c r="A121" s="40" t="s">
        <v>227</v>
      </c>
      <c r="B121" s="5" t="s">
        <v>99</v>
      </c>
      <c r="C121" s="5" t="s">
        <v>102</v>
      </c>
      <c r="D121" s="5" t="s">
        <v>226</v>
      </c>
      <c r="E121" s="5" t="s">
        <v>228</v>
      </c>
      <c r="F121" s="5" t="s">
        <v>1</v>
      </c>
      <c r="G121" s="5"/>
      <c r="H121" s="5" t="s">
        <v>1</v>
      </c>
      <c r="I121" s="38" t="s">
        <v>1</v>
      </c>
      <c r="J121" s="39">
        <f>J122+J154</f>
        <v>16633662.310000002</v>
      </c>
      <c r="K121" s="39">
        <f t="shared" ref="K121:L121" si="40">K122+K154</f>
        <v>-42621.82</v>
      </c>
      <c r="L121" s="39">
        <f t="shared" si="40"/>
        <v>16591040.490000002</v>
      </c>
      <c r="M121" s="39">
        <f>M122+M154</f>
        <v>17413108.390000001</v>
      </c>
    </row>
    <row r="122" spans="1:14" ht="27">
      <c r="A122" s="41" t="s">
        <v>229</v>
      </c>
      <c r="B122" s="42" t="s">
        <v>99</v>
      </c>
      <c r="C122" s="42" t="s">
        <v>102</v>
      </c>
      <c r="D122" s="42" t="s">
        <v>226</v>
      </c>
      <c r="E122" s="42" t="s">
        <v>230</v>
      </c>
      <c r="F122" s="42" t="s">
        <v>1</v>
      </c>
      <c r="G122" s="42"/>
      <c r="H122" s="42" t="s">
        <v>1</v>
      </c>
      <c r="I122" s="43" t="s">
        <v>1</v>
      </c>
      <c r="J122" s="44">
        <f>J123+J144+J148</f>
        <v>16383662.310000002</v>
      </c>
      <c r="K122" s="44">
        <f t="shared" ref="K122:L122" si="41">K123+K144+K148</f>
        <v>-42621.82</v>
      </c>
      <c r="L122" s="44">
        <f t="shared" si="41"/>
        <v>16341040.490000002</v>
      </c>
      <c r="M122" s="44">
        <f>M123+M144+M148</f>
        <v>17163108.390000001</v>
      </c>
    </row>
    <row r="123" spans="1:14" ht="25.5">
      <c r="A123" s="40" t="s">
        <v>129</v>
      </c>
      <c r="B123" s="5" t="s">
        <v>99</v>
      </c>
      <c r="C123" s="5" t="s">
        <v>102</v>
      </c>
      <c r="D123" s="5" t="s">
        <v>226</v>
      </c>
      <c r="E123" s="5" t="s">
        <v>230</v>
      </c>
      <c r="F123" s="5" t="s">
        <v>130</v>
      </c>
      <c r="G123" s="5"/>
      <c r="H123" s="5" t="s">
        <v>1</v>
      </c>
      <c r="I123" s="38" t="s">
        <v>1</v>
      </c>
      <c r="J123" s="39">
        <f t="shared" ref="J123:M123" si="42">J124</f>
        <v>15235113.310000002</v>
      </c>
      <c r="K123" s="39">
        <f t="shared" si="42"/>
        <v>-42621.82</v>
      </c>
      <c r="L123" s="39">
        <f t="shared" si="42"/>
        <v>15192491.490000002</v>
      </c>
      <c r="M123" s="39">
        <f t="shared" si="42"/>
        <v>16014559.389999999</v>
      </c>
    </row>
    <row r="124" spans="1:14" ht="38.25">
      <c r="A124" s="40" t="s">
        <v>131</v>
      </c>
      <c r="B124" s="5" t="s">
        <v>99</v>
      </c>
      <c r="C124" s="5" t="s">
        <v>102</v>
      </c>
      <c r="D124" s="5" t="s">
        <v>226</v>
      </c>
      <c r="E124" s="5" t="s">
        <v>230</v>
      </c>
      <c r="F124" s="5" t="s">
        <v>132</v>
      </c>
      <c r="G124" s="5"/>
      <c r="H124" s="5" t="s">
        <v>1</v>
      </c>
      <c r="I124" s="38" t="s">
        <v>1</v>
      </c>
      <c r="J124" s="39">
        <f>J125+J127</f>
        <v>15235113.310000002</v>
      </c>
      <c r="K124" s="39">
        <f t="shared" ref="K124:L124" si="43">K125+K127</f>
        <v>-42621.82</v>
      </c>
      <c r="L124" s="39">
        <f t="shared" si="43"/>
        <v>15192491.490000002</v>
      </c>
      <c r="M124" s="39">
        <f>M125+M127</f>
        <v>16014559.389999999</v>
      </c>
    </row>
    <row r="125" spans="1:14" ht="38.25">
      <c r="A125" s="6" t="s">
        <v>161</v>
      </c>
      <c r="B125" s="5" t="s">
        <v>99</v>
      </c>
      <c r="C125" s="5" t="s">
        <v>102</v>
      </c>
      <c r="D125" s="5" t="s">
        <v>226</v>
      </c>
      <c r="E125" s="5" t="s">
        <v>230</v>
      </c>
      <c r="F125" s="5" t="s">
        <v>162</v>
      </c>
      <c r="G125" s="5"/>
      <c r="H125" s="5" t="s">
        <v>1</v>
      </c>
      <c r="I125" s="38" t="s">
        <v>1</v>
      </c>
      <c r="J125" s="39">
        <f t="shared" ref="J125:M125" si="44">J126</f>
        <v>291720</v>
      </c>
      <c r="K125" s="39"/>
      <c r="L125" s="35">
        <f t="shared" si="29"/>
        <v>291720</v>
      </c>
      <c r="M125" s="39">
        <f t="shared" si="44"/>
        <v>300471.59999999998</v>
      </c>
    </row>
    <row r="126" spans="1:14">
      <c r="A126" s="17" t="s">
        <v>0</v>
      </c>
      <c r="B126" s="16" t="s">
        <v>99</v>
      </c>
      <c r="C126" s="16" t="s">
        <v>102</v>
      </c>
      <c r="D126" s="16" t="s">
        <v>226</v>
      </c>
      <c r="E126" s="16" t="s">
        <v>230</v>
      </c>
      <c r="F126" s="16" t="s">
        <v>162</v>
      </c>
      <c r="G126" s="16"/>
      <c r="H126" s="16" t="s">
        <v>163</v>
      </c>
      <c r="I126" s="19" t="s">
        <v>1</v>
      </c>
      <c r="J126" s="12">
        <v>291720</v>
      </c>
      <c r="K126" s="12"/>
      <c r="L126" s="215">
        <f t="shared" si="29"/>
        <v>291720</v>
      </c>
      <c r="M126" s="12">
        <v>300471.59999999998</v>
      </c>
    </row>
    <row r="127" spans="1:14" ht="38.25">
      <c r="A127" s="6" t="s">
        <v>133</v>
      </c>
      <c r="B127" s="5" t="s">
        <v>99</v>
      </c>
      <c r="C127" s="5" t="s">
        <v>102</v>
      </c>
      <c r="D127" s="5" t="s">
        <v>226</v>
      </c>
      <c r="E127" s="5" t="s">
        <v>230</v>
      </c>
      <c r="F127" s="5" t="s">
        <v>134</v>
      </c>
      <c r="G127" s="5"/>
      <c r="H127" s="5" t="s">
        <v>1</v>
      </c>
      <c r="I127" s="38" t="s">
        <v>1</v>
      </c>
      <c r="J127" s="39">
        <f>J128+J133+J137+J140+J142</f>
        <v>14943393.310000002</v>
      </c>
      <c r="K127" s="39">
        <f t="shared" ref="K127:L127" si="45">K128+K133+K137+K140+K142</f>
        <v>-42621.82</v>
      </c>
      <c r="L127" s="39">
        <f t="shared" si="45"/>
        <v>14900771.490000002</v>
      </c>
      <c r="M127" s="39">
        <f>M128+M133+M137+M140+M142</f>
        <v>15714087.789999999</v>
      </c>
    </row>
    <row r="128" spans="1:14">
      <c r="A128" s="17" t="s">
        <v>175</v>
      </c>
      <c r="B128" s="16" t="s">
        <v>99</v>
      </c>
      <c r="C128" s="16" t="s">
        <v>102</v>
      </c>
      <c r="D128" s="16" t="s">
        <v>226</v>
      </c>
      <c r="E128" s="16" t="s">
        <v>230</v>
      </c>
      <c r="F128" s="16" t="s">
        <v>134</v>
      </c>
      <c r="G128" s="16"/>
      <c r="H128" s="16" t="s">
        <v>176</v>
      </c>
      <c r="I128" s="19" t="s">
        <v>1</v>
      </c>
      <c r="J128" s="12">
        <f>J129+J130+J131+J132</f>
        <v>10720970.380000001</v>
      </c>
      <c r="K128" s="12"/>
      <c r="L128" s="215">
        <f t="shared" si="29"/>
        <v>10720970.380000001</v>
      </c>
      <c r="M128" s="12">
        <f>M129+M130+M131+M132</f>
        <v>11145992.17</v>
      </c>
      <c r="N128" s="211"/>
    </row>
    <row r="129" spans="1:13">
      <c r="A129" s="17" t="s">
        <v>177</v>
      </c>
      <c r="B129" s="16" t="s">
        <v>99</v>
      </c>
      <c r="C129" s="16" t="s">
        <v>102</v>
      </c>
      <c r="D129" s="16" t="s">
        <v>226</v>
      </c>
      <c r="E129" s="16" t="s">
        <v>230</v>
      </c>
      <c r="F129" s="16" t="s">
        <v>134</v>
      </c>
      <c r="G129" s="16"/>
      <c r="H129" s="16" t="s">
        <v>176</v>
      </c>
      <c r="I129" s="19" t="s">
        <v>178</v>
      </c>
      <c r="J129" s="12">
        <v>9383722.4000000004</v>
      </c>
      <c r="K129" s="12"/>
      <c r="L129" s="215">
        <f t="shared" si="29"/>
        <v>9383722.4000000004</v>
      </c>
      <c r="M129" s="12">
        <v>9759071.3000000007</v>
      </c>
    </row>
    <row r="130" spans="1:13">
      <c r="A130" s="17" t="s">
        <v>179</v>
      </c>
      <c r="B130" s="16" t="s">
        <v>99</v>
      </c>
      <c r="C130" s="16" t="s">
        <v>102</v>
      </c>
      <c r="D130" s="16" t="s">
        <v>226</v>
      </c>
      <c r="E130" s="16" t="s">
        <v>230</v>
      </c>
      <c r="F130" s="16" t="s">
        <v>134</v>
      </c>
      <c r="G130" s="16"/>
      <c r="H130" s="16" t="s">
        <v>176</v>
      </c>
      <c r="I130" s="19" t="s">
        <v>180</v>
      </c>
      <c r="J130" s="12">
        <v>381700.93</v>
      </c>
      <c r="K130" s="12"/>
      <c r="L130" s="215">
        <f t="shared" si="29"/>
        <v>381700.93</v>
      </c>
      <c r="M130" s="12">
        <v>393151.95</v>
      </c>
    </row>
    <row r="131" spans="1:13" ht="25.5">
      <c r="A131" s="17" t="s">
        <v>181</v>
      </c>
      <c r="B131" s="16" t="s">
        <v>99</v>
      </c>
      <c r="C131" s="16" t="s">
        <v>102</v>
      </c>
      <c r="D131" s="16" t="s">
        <v>226</v>
      </c>
      <c r="E131" s="16" t="s">
        <v>230</v>
      </c>
      <c r="F131" s="16" t="s">
        <v>134</v>
      </c>
      <c r="G131" s="16"/>
      <c r="H131" s="16" t="s">
        <v>176</v>
      </c>
      <c r="I131" s="19" t="s">
        <v>182</v>
      </c>
      <c r="J131" s="12">
        <v>755974.82</v>
      </c>
      <c r="K131" s="12"/>
      <c r="L131" s="215">
        <f t="shared" si="29"/>
        <v>755974.82</v>
      </c>
      <c r="M131" s="12">
        <v>786213.8</v>
      </c>
    </row>
    <row r="132" spans="1:13" ht="25.5">
      <c r="A132" s="17" t="s">
        <v>183</v>
      </c>
      <c r="B132" s="16" t="s">
        <v>99</v>
      </c>
      <c r="C132" s="16" t="s">
        <v>102</v>
      </c>
      <c r="D132" s="16" t="s">
        <v>226</v>
      </c>
      <c r="E132" s="16" t="s">
        <v>230</v>
      </c>
      <c r="F132" s="16" t="s">
        <v>134</v>
      </c>
      <c r="G132" s="16"/>
      <c r="H132" s="16" t="s">
        <v>176</v>
      </c>
      <c r="I132" s="19" t="s">
        <v>184</v>
      </c>
      <c r="J132" s="12">
        <v>199572.23</v>
      </c>
      <c r="K132" s="12"/>
      <c r="L132" s="215">
        <f t="shared" si="29"/>
        <v>199572.23</v>
      </c>
      <c r="M132" s="12">
        <v>207555.12</v>
      </c>
    </row>
    <row r="133" spans="1:13">
      <c r="A133" s="17" t="s">
        <v>233</v>
      </c>
      <c r="B133" s="16" t="s">
        <v>99</v>
      </c>
      <c r="C133" s="16" t="s">
        <v>102</v>
      </c>
      <c r="D133" s="16" t="s">
        <v>226</v>
      </c>
      <c r="E133" s="16" t="s">
        <v>230</v>
      </c>
      <c r="F133" s="16" t="s">
        <v>134</v>
      </c>
      <c r="G133" s="16"/>
      <c r="H133" s="16" t="s">
        <v>165</v>
      </c>
      <c r="I133" s="19" t="s">
        <v>1</v>
      </c>
      <c r="J133" s="12">
        <f>J134+J135+J136</f>
        <v>1033967.56</v>
      </c>
      <c r="K133" s="12">
        <f t="shared" ref="K133:L133" si="46">K134+K135+K136</f>
        <v>-42621.82</v>
      </c>
      <c r="L133" s="12">
        <f t="shared" si="46"/>
        <v>991345.74</v>
      </c>
      <c r="M133" s="12">
        <f>M134+M135+M136</f>
        <v>1346986.59</v>
      </c>
    </row>
    <row r="134" spans="1:13" ht="25.5">
      <c r="A134" s="17" t="s">
        <v>166</v>
      </c>
      <c r="B134" s="16" t="s">
        <v>99</v>
      </c>
      <c r="C134" s="16" t="s">
        <v>102</v>
      </c>
      <c r="D134" s="16" t="s">
        <v>226</v>
      </c>
      <c r="E134" s="16" t="s">
        <v>230</v>
      </c>
      <c r="F134" s="16" t="s">
        <v>134</v>
      </c>
      <c r="G134" s="16"/>
      <c r="H134" s="16" t="s">
        <v>165</v>
      </c>
      <c r="I134" s="19">
        <v>1105</v>
      </c>
      <c r="J134" s="13">
        <v>200000</v>
      </c>
      <c r="K134" s="13"/>
      <c r="L134" s="215">
        <f t="shared" si="29"/>
        <v>200000</v>
      </c>
      <c r="M134" s="13">
        <v>500000</v>
      </c>
    </row>
    <row r="135" spans="1:13" ht="25.5">
      <c r="A135" s="17" t="s">
        <v>238</v>
      </c>
      <c r="B135" s="16" t="s">
        <v>99</v>
      </c>
      <c r="C135" s="16" t="s">
        <v>102</v>
      </c>
      <c r="D135" s="16" t="s">
        <v>226</v>
      </c>
      <c r="E135" s="16" t="s">
        <v>230</v>
      </c>
      <c r="F135" s="16" t="s">
        <v>134</v>
      </c>
      <c r="G135" s="16"/>
      <c r="H135" s="16" t="s">
        <v>165</v>
      </c>
      <c r="I135" s="19">
        <v>1111</v>
      </c>
      <c r="J135" s="13">
        <v>112049.18</v>
      </c>
      <c r="K135" s="13"/>
      <c r="L135" s="215">
        <f t="shared" si="29"/>
        <v>112049.18</v>
      </c>
      <c r="M135" s="13">
        <v>115410.66</v>
      </c>
    </row>
    <row r="136" spans="1:13">
      <c r="A136" s="17" t="s">
        <v>239</v>
      </c>
      <c r="B136" s="16" t="s">
        <v>99</v>
      </c>
      <c r="C136" s="16" t="s">
        <v>102</v>
      </c>
      <c r="D136" s="16" t="s">
        <v>226</v>
      </c>
      <c r="E136" s="16" t="s">
        <v>230</v>
      </c>
      <c r="F136" s="16" t="s">
        <v>134</v>
      </c>
      <c r="G136" s="16"/>
      <c r="H136" s="16" t="s">
        <v>165</v>
      </c>
      <c r="I136" s="19" t="s">
        <v>187</v>
      </c>
      <c r="J136" s="12">
        <v>721918.38</v>
      </c>
      <c r="K136" s="12">
        <v>-42621.82</v>
      </c>
      <c r="L136" s="215">
        <f t="shared" si="29"/>
        <v>679296.56</v>
      </c>
      <c r="M136" s="12">
        <v>731575.93</v>
      </c>
    </row>
    <row r="137" spans="1:13">
      <c r="A137" s="17" t="s">
        <v>188</v>
      </c>
      <c r="B137" s="16" t="s">
        <v>99</v>
      </c>
      <c r="C137" s="16" t="s">
        <v>102</v>
      </c>
      <c r="D137" s="16" t="s">
        <v>226</v>
      </c>
      <c r="E137" s="16" t="s">
        <v>230</v>
      </c>
      <c r="F137" s="16" t="s">
        <v>134</v>
      </c>
      <c r="G137" s="16"/>
      <c r="H137" s="16" t="s">
        <v>135</v>
      </c>
      <c r="I137" s="19" t="s">
        <v>1</v>
      </c>
      <c r="J137" s="12">
        <f>J138+J139</f>
        <v>2000000</v>
      </c>
      <c r="K137" s="12"/>
      <c r="L137" s="215">
        <f t="shared" si="29"/>
        <v>2000000</v>
      </c>
      <c r="M137" s="12">
        <f>M138+M139</f>
        <v>2000000</v>
      </c>
    </row>
    <row r="138" spans="1:13">
      <c r="A138" s="17" t="s">
        <v>195</v>
      </c>
      <c r="B138" s="16" t="s">
        <v>99</v>
      </c>
      <c r="C138" s="16" t="s">
        <v>102</v>
      </c>
      <c r="D138" s="16" t="s">
        <v>226</v>
      </c>
      <c r="E138" s="16" t="s">
        <v>230</v>
      </c>
      <c r="F138" s="16" t="s">
        <v>134</v>
      </c>
      <c r="G138" s="16"/>
      <c r="H138" s="16" t="s">
        <v>135</v>
      </c>
      <c r="I138" s="19" t="s">
        <v>196</v>
      </c>
      <c r="J138" s="12">
        <v>500000</v>
      </c>
      <c r="K138" s="12"/>
      <c r="L138" s="215">
        <f t="shared" si="29"/>
        <v>500000</v>
      </c>
      <c r="M138" s="12">
        <v>500000</v>
      </c>
    </row>
    <row r="139" spans="1:13" ht="25.5">
      <c r="A139" s="21" t="s">
        <v>189</v>
      </c>
      <c r="B139" s="16" t="s">
        <v>99</v>
      </c>
      <c r="C139" s="16" t="s">
        <v>102</v>
      </c>
      <c r="D139" s="16" t="s">
        <v>226</v>
      </c>
      <c r="E139" s="16" t="s">
        <v>230</v>
      </c>
      <c r="F139" s="16" t="s">
        <v>134</v>
      </c>
      <c r="G139" s="16"/>
      <c r="H139" s="16" t="s">
        <v>135</v>
      </c>
      <c r="I139" s="19">
        <v>1134</v>
      </c>
      <c r="J139" s="12">
        <v>1500000</v>
      </c>
      <c r="K139" s="12"/>
      <c r="L139" s="215">
        <f t="shared" ref="L139:L202" si="47">J139+K139</f>
        <v>1500000</v>
      </c>
      <c r="M139" s="12">
        <v>1500000</v>
      </c>
    </row>
    <row r="140" spans="1:13">
      <c r="A140" s="17" t="s">
        <v>240</v>
      </c>
      <c r="B140" s="16" t="s">
        <v>99</v>
      </c>
      <c r="C140" s="16" t="s">
        <v>102</v>
      </c>
      <c r="D140" s="16" t="s">
        <v>226</v>
      </c>
      <c r="E140" s="16" t="s">
        <v>230</v>
      </c>
      <c r="F140" s="16" t="s">
        <v>134</v>
      </c>
      <c r="G140" s="16"/>
      <c r="H140" s="16">
        <v>227</v>
      </c>
      <c r="I140" s="19"/>
      <c r="J140" s="12">
        <f t="shared" ref="J140:M140" si="48">J141</f>
        <v>100000</v>
      </c>
      <c r="K140" s="12"/>
      <c r="L140" s="215">
        <f t="shared" si="47"/>
        <v>100000</v>
      </c>
      <c r="M140" s="12">
        <f t="shared" si="48"/>
        <v>100000</v>
      </c>
    </row>
    <row r="141" spans="1:13">
      <c r="A141" s="17" t="s">
        <v>844</v>
      </c>
      <c r="B141" s="16" t="s">
        <v>99</v>
      </c>
      <c r="C141" s="16" t="s">
        <v>102</v>
      </c>
      <c r="D141" s="16" t="s">
        <v>226</v>
      </c>
      <c r="E141" s="16" t="s">
        <v>230</v>
      </c>
      <c r="F141" s="16" t="s">
        <v>134</v>
      </c>
      <c r="G141" s="16"/>
      <c r="H141" s="16">
        <v>227</v>
      </c>
      <c r="I141" s="19">
        <v>1135</v>
      </c>
      <c r="J141" s="12">
        <v>100000</v>
      </c>
      <c r="K141" s="12"/>
      <c r="L141" s="215">
        <f t="shared" si="47"/>
        <v>100000</v>
      </c>
      <c r="M141" s="12">
        <v>100000</v>
      </c>
    </row>
    <row r="142" spans="1:13">
      <c r="A142" s="17" t="s">
        <v>242</v>
      </c>
      <c r="B142" s="16" t="s">
        <v>99</v>
      </c>
      <c r="C142" s="16" t="s">
        <v>102</v>
      </c>
      <c r="D142" s="16" t="s">
        <v>226</v>
      </c>
      <c r="E142" s="16" t="s">
        <v>230</v>
      </c>
      <c r="F142" s="16" t="s">
        <v>134</v>
      </c>
      <c r="G142" s="16"/>
      <c r="H142" s="16">
        <v>340</v>
      </c>
      <c r="I142" s="19" t="s">
        <v>1</v>
      </c>
      <c r="J142" s="12">
        <f t="shared" ref="J142:M142" si="49">J143</f>
        <v>1088455.3700000001</v>
      </c>
      <c r="K142" s="12"/>
      <c r="L142" s="215">
        <f t="shared" si="47"/>
        <v>1088455.3700000001</v>
      </c>
      <c r="M142" s="12">
        <f t="shared" si="49"/>
        <v>1121109.03</v>
      </c>
    </row>
    <row r="143" spans="1:13" ht="25.5">
      <c r="A143" s="21" t="s">
        <v>138</v>
      </c>
      <c r="B143" s="20" t="s">
        <v>99</v>
      </c>
      <c r="C143" s="20" t="s">
        <v>102</v>
      </c>
      <c r="D143" s="20" t="s">
        <v>226</v>
      </c>
      <c r="E143" s="20" t="s">
        <v>230</v>
      </c>
      <c r="F143" s="20" t="s">
        <v>134</v>
      </c>
      <c r="G143" s="20"/>
      <c r="H143" s="20">
        <v>349</v>
      </c>
      <c r="I143" s="79">
        <v>1148</v>
      </c>
      <c r="J143" s="80">
        <v>1088455.3700000001</v>
      </c>
      <c r="K143" s="80"/>
      <c r="L143" s="215">
        <f t="shared" si="47"/>
        <v>1088455.3700000001</v>
      </c>
      <c r="M143" s="80">
        <v>1121109.03</v>
      </c>
    </row>
    <row r="144" spans="1:13" ht="25.5">
      <c r="A144" s="81" t="s">
        <v>140</v>
      </c>
      <c r="B144" s="63" t="s">
        <v>99</v>
      </c>
      <c r="C144" s="63" t="s">
        <v>102</v>
      </c>
      <c r="D144" s="63">
        <v>13</v>
      </c>
      <c r="E144" s="63" t="s">
        <v>230</v>
      </c>
      <c r="F144" s="63" t="s">
        <v>141</v>
      </c>
      <c r="G144" s="63"/>
      <c r="H144" s="63" t="s">
        <v>1</v>
      </c>
      <c r="I144" s="65" t="s">
        <v>1</v>
      </c>
      <c r="J144" s="26">
        <f t="shared" ref="J144:M146" si="50">J145</f>
        <v>1137949</v>
      </c>
      <c r="K144" s="26"/>
      <c r="L144" s="35">
        <f t="shared" si="47"/>
        <v>1137949</v>
      </c>
      <c r="M144" s="26">
        <f t="shared" si="50"/>
        <v>1137949</v>
      </c>
    </row>
    <row r="145" spans="1:13">
      <c r="A145" s="64" t="s">
        <v>142</v>
      </c>
      <c r="B145" s="63" t="s">
        <v>99</v>
      </c>
      <c r="C145" s="63" t="s">
        <v>102</v>
      </c>
      <c r="D145" s="63">
        <v>13</v>
      </c>
      <c r="E145" s="63" t="s">
        <v>230</v>
      </c>
      <c r="F145" s="63" t="s">
        <v>143</v>
      </c>
      <c r="G145" s="63"/>
      <c r="H145" s="63" t="s">
        <v>1</v>
      </c>
      <c r="I145" s="65" t="s">
        <v>1</v>
      </c>
      <c r="J145" s="26">
        <f t="shared" si="50"/>
        <v>1137949</v>
      </c>
      <c r="K145" s="26"/>
      <c r="L145" s="35">
        <f t="shared" si="47"/>
        <v>1137949</v>
      </c>
      <c r="M145" s="26">
        <f t="shared" si="50"/>
        <v>1137949</v>
      </c>
    </row>
    <row r="146" spans="1:13">
      <c r="A146" s="66" t="s">
        <v>144</v>
      </c>
      <c r="B146" s="67" t="s">
        <v>99</v>
      </c>
      <c r="C146" s="67" t="s">
        <v>102</v>
      </c>
      <c r="D146" s="67">
        <v>13</v>
      </c>
      <c r="E146" s="67" t="s">
        <v>230</v>
      </c>
      <c r="F146" s="67" t="s">
        <v>143</v>
      </c>
      <c r="G146" s="67"/>
      <c r="H146" s="67" t="s">
        <v>145</v>
      </c>
      <c r="I146" s="68" t="s">
        <v>1</v>
      </c>
      <c r="J146" s="12">
        <f t="shared" si="50"/>
        <v>1137949</v>
      </c>
      <c r="K146" s="12"/>
      <c r="L146" s="215">
        <f t="shared" si="47"/>
        <v>1137949</v>
      </c>
      <c r="M146" s="12">
        <f t="shared" si="50"/>
        <v>1137949</v>
      </c>
    </row>
    <row r="147" spans="1:13" ht="25.5">
      <c r="A147" s="66" t="s">
        <v>146</v>
      </c>
      <c r="B147" s="67" t="s">
        <v>99</v>
      </c>
      <c r="C147" s="67" t="s">
        <v>102</v>
      </c>
      <c r="D147" s="67">
        <v>13</v>
      </c>
      <c r="E147" s="67" t="s">
        <v>230</v>
      </c>
      <c r="F147" s="67" t="s">
        <v>143</v>
      </c>
      <c r="G147" s="67"/>
      <c r="H147" s="67">
        <v>296</v>
      </c>
      <c r="I147" s="68" t="s">
        <v>147</v>
      </c>
      <c r="J147" s="12">
        <v>1137949</v>
      </c>
      <c r="K147" s="12"/>
      <c r="L147" s="215">
        <f t="shared" si="47"/>
        <v>1137949</v>
      </c>
      <c r="M147" s="12">
        <v>1137949</v>
      </c>
    </row>
    <row r="148" spans="1:13">
      <c r="A148" s="40" t="s">
        <v>202</v>
      </c>
      <c r="B148" s="5" t="s">
        <v>99</v>
      </c>
      <c r="C148" s="5" t="s">
        <v>102</v>
      </c>
      <c r="D148" s="5" t="s">
        <v>226</v>
      </c>
      <c r="E148" s="5" t="s">
        <v>230</v>
      </c>
      <c r="F148" s="5" t="s">
        <v>203</v>
      </c>
      <c r="G148" s="5"/>
      <c r="H148" s="5" t="s">
        <v>1</v>
      </c>
      <c r="I148" s="38" t="s">
        <v>1</v>
      </c>
      <c r="J148" s="39">
        <f t="shared" ref="J148:M148" si="51">J149</f>
        <v>10600</v>
      </c>
      <c r="K148" s="39"/>
      <c r="L148" s="35">
        <f t="shared" si="47"/>
        <v>10600</v>
      </c>
      <c r="M148" s="39">
        <f t="shared" si="51"/>
        <v>10600</v>
      </c>
    </row>
    <row r="149" spans="1:13">
      <c r="A149" s="45" t="s">
        <v>212</v>
      </c>
      <c r="B149" s="5" t="s">
        <v>99</v>
      </c>
      <c r="C149" s="5" t="s">
        <v>102</v>
      </c>
      <c r="D149" s="5" t="s">
        <v>226</v>
      </c>
      <c r="E149" s="5" t="s">
        <v>230</v>
      </c>
      <c r="F149" s="5">
        <v>800</v>
      </c>
      <c r="G149" s="5"/>
      <c r="H149" s="5" t="s">
        <v>1</v>
      </c>
      <c r="I149" s="38" t="s">
        <v>1</v>
      </c>
      <c r="J149" s="39">
        <f t="shared" ref="J149:M149" si="52">J150+J152</f>
        <v>10600</v>
      </c>
      <c r="K149" s="39"/>
      <c r="L149" s="35">
        <f t="shared" si="47"/>
        <v>10600</v>
      </c>
      <c r="M149" s="39">
        <f t="shared" si="52"/>
        <v>10600</v>
      </c>
    </row>
    <row r="150" spans="1:13">
      <c r="A150" s="45" t="s">
        <v>243</v>
      </c>
      <c r="B150" s="46" t="s">
        <v>99</v>
      </c>
      <c r="C150" s="46" t="s">
        <v>102</v>
      </c>
      <c r="D150" s="46" t="s">
        <v>226</v>
      </c>
      <c r="E150" s="46" t="s">
        <v>230</v>
      </c>
      <c r="F150" s="46">
        <v>852</v>
      </c>
      <c r="G150" s="46"/>
      <c r="H150" s="46"/>
      <c r="I150" s="38" t="s">
        <v>1</v>
      </c>
      <c r="J150" s="39">
        <f t="shared" ref="J150:M150" si="53">J151</f>
        <v>10000</v>
      </c>
      <c r="K150" s="39"/>
      <c r="L150" s="35">
        <f t="shared" si="47"/>
        <v>10000</v>
      </c>
      <c r="M150" s="39">
        <f t="shared" si="53"/>
        <v>10000</v>
      </c>
    </row>
    <row r="151" spans="1:13">
      <c r="A151" s="17" t="s">
        <v>244</v>
      </c>
      <c r="B151" s="16" t="s">
        <v>99</v>
      </c>
      <c r="C151" s="16" t="s">
        <v>102</v>
      </c>
      <c r="D151" s="16" t="s">
        <v>226</v>
      </c>
      <c r="E151" s="16" t="s">
        <v>230</v>
      </c>
      <c r="F151" s="16">
        <v>852</v>
      </c>
      <c r="G151" s="16"/>
      <c r="H151" s="16">
        <v>291</v>
      </c>
      <c r="I151" s="56">
        <v>1143</v>
      </c>
      <c r="J151" s="57">
        <v>10000</v>
      </c>
      <c r="K151" s="57"/>
      <c r="L151" s="215">
        <f t="shared" si="47"/>
        <v>10000</v>
      </c>
      <c r="M151" s="57">
        <v>10000</v>
      </c>
    </row>
    <row r="152" spans="1:13">
      <c r="A152" s="17" t="s">
        <v>212</v>
      </c>
      <c r="B152" s="46" t="s">
        <v>99</v>
      </c>
      <c r="C152" s="46" t="s">
        <v>102</v>
      </c>
      <c r="D152" s="46" t="s">
        <v>226</v>
      </c>
      <c r="E152" s="46" t="s">
        <v>230</v>
      </c>
      <c r="F152" s="46">
        <v>853</v>
      </c>
      <c r="G152" s="46"/>
      <c r="H152" s="46"/>
      <c r="I152" s="38"/>
      <c r="J152" s="39">
        <f t="shared" ref="J152:M152" si="54">J153</f>
        <v>600</v>
      </c>
      <c r="K152" s="39"/>
      <c r="L152" s="35">
        <f t="shared" si="47"/>
        <v>600</v>
      </c>
      <c r="M152" s="39">
        <f t="shared" si="54"/>
        <v>600</v>
      </c>
    </row>
    <row r="153" spans="1:13" ht="38.25">
      <c r="A153" s="17" t="s">
        <v>213</v>
      </c>
      <c r="B153" s="16" t="s">
        <v>99</v>
      </c>
      <c r="C153" s="16" t="s">
        <v>102</v>
      </c>
      <c r="D153" s="16" t="s">
        <v>226</v>
      </c>
      <c r="E153" s="16" t="s">
        <v>230</v>
      </c>
      <c r="F153" s="16">
        <v>853</v>
      </c>
      <c r="G153" s="16"/>
      <c r="H153" s="16">
        <v>292</v>
      </c>
      <c r="I153" s="19">
        <v>1144</v>
      </c>
      <c r="J153" s="12">
        <v>600</v>
      </c>
      <c r="K153" s="12"/>
      <c r="L153" s="215">
        <f t="shared" si="47"/>
        <v>600</v>
      </c>
      <c r="M153" s="12">
        <v>600</v>
      </c>
    </row>
    <row r="154" spans="1:13" ht="27">
      <c r="A154" s="82" t="s">
        <v>245</v>
      </c>
      <c r="B154" s="69" t="s">
        <v>99</v>
      </c>
      <c r="C154" s="69" t="s">
        <v>102</v>
      </c>
      <c r="D154" s="69" t="s">
        <v>226</v>
      </c>
      <c r="E154" s="69" t="s">
        <v>246</v>
      </c>
      <c r="F154" s="69"/>
      <c r="G154" s="69"/>
      <c r="H154" s="69"/>
      <c r="I154" s="76"/>
      <c r="J154" s="77">
        <f t="shared" ref="J154:M158" si="55">J155</f>
        <v>250000</v>
      </c>
      <c r="K154" s="77"/>
      <c r="L154" s="214">
        <f t="shared" si="47"/>
        <v>250000</v>
      </c>
      <c r="M154" s="77">
        <f t="shared" si="55"/>
        <v>250000</v>
      </c>
    </row>
    <row r="155" spans="1:13" ht="25.5">
      <c r="A155" s="40" t="s">
        <v>129</v>
      </c>
      <c r="B155" s="46" t="s">
        <v>99</v>
      </c>
      <c r="C155" s="46" t="s">
        <v>102</v>
      </c>
      <c r="D155" s="46" t="s">
        <v>226</v>
      </c>
      <c r="E155" s="46" t="s">
        <v>246</v>
      </c>
      <c r="F155" s="46">
        <v>200</v>
      </c>
      <c r="G155" s="46"/>
      <c r="H155" s="69"/>
      <c r="I155" s="76"/>
      <c r="J155" s="26">
        <f t="shared" si="55"/>
        <v>250000</v>
      </c>
      <c r="K155" s="26"/>
      <c r="L155" s="35">
        <f t="shared" si="47"/>
        <v>250000</v>
      </c>
      <c r="M155" s="26">
        <f t="shared" si="55"/>
        <v>250000</v>
      </c>
    </row>
    <row r="156" spans="1:13" ht="38.25">
      <c r="A156" s="40" t="s">
        <v>131</v>
      </c>
      <c r="B156" s="46" t="s">
        <v>99</v>
      </c>
      <c r="C156" s="46" t="s">
        <v>102</v>
      </c>
      <c r="D156" s="46" t="s">
        <v>226</v>
      </c>
      <c r="E156" s="46" t="s">
        <v>246</v>
      </c>
      <c r="F156" s="46">
        <v>240</v>
      </c>
      <c r="G156" s="46"/>
      <c r="H156" s="69"/>
      <c r="I156" s="76"/>
      <c r="J156" s="26">
        <f t="shared" si="55"/>
        <v>250000</v>
      </c>
      <c r="K156" s="26"/>
      <c r="L156" s="35">
        <f t="shared" si="47"/>
        <v>250000</v>
      </c>
      <c r="M156" s="26">
        <f t="shared" si="55"/>
        <v>250000</v>
      </c>
    </row>
    <row r="157" spans="1:13" ht="38.25">
      <c r="A157" s="6" t="s">
        <v>133</v>
      </c>
      <c r="B157" s="46" t="s">
        <v>99</v>
      </c>
      <c r="C157" s="46" t="s">
        <v>102</v>
      </c>
      <c r="D157" s="46" t="s">
        <v>226</v>
      </c>
      <c r="E157" s="46" t="s">
        <v>246</v>
      </c>
      <c r="F157" s="46">
        <v>244</v>
      </c>
      <c r="G157" s="46"/>
      <c r="H157" s="69"/>
      <c r="I157" s="76"/>
      <c r="J157" s="26">
        <f t="shared" si="55"/>
        <v>250000</v>
      </c>
      <c r="K157" s="26"/>
      <c r="L157" s="35">
        <f t="shared" si="47"/>
        <v>250000</v>
      </c>
      <c r="M157" s="26">
        <f t="shared" si="55"/>
        <v>250000</v>
      </c>
    </row>
    <row r="158" spans="1:13">
      <c r="A158" s="83" t="s">
        <v>247</v>
      </c>
      <c r="B158" s="16" t="s">
        <v>99</v>
      </c>
      <c r="C158" s="16" t="s">
        <v>102</v>
      </c>
      <c r="D158" s="16" t="s">
        <v>226</v>
      </c>
      <c r="E158" s="16" t="s">
        <v>246</v>
      </c>
      <c r="F158" s="16">
        <v>244</v>
      </c>
      <c r="G158" s="16"/>
      <c r="H158" s="16">
        <v>226</v>
      </c>
      <c r="I158" s="19"/>
      <c r="J158" s="12">
        <f t="shared" si="55"/>
        <v>250000</v>
      </c>
      <c r="K158" s="12"/>
      <c r="L158" s="215">
        <f t="shared" si="47"/>
        <v>250000</v>
      </c>
      <c r="M158" s="12">
        <f t="shared" si="55"/>
        <v>250000</v>
      </c>
    </row>
    <row r="159" spans="1:13">
      <c r="A159" s="17" t="s">
        <v>248</v>
      </c>
      <c r="B159" s="16" t="s">
        <v>99</v>
      </c>
      <c r="C159" s="16" t="s">
        <v>102</v>
      </c>
      <c r="D159" s="16" t="s">
        <v>226</v>
      </c>
      <c r="E159" s="16" t="s">
        <v>246</v>
      </c>
      <c r="F159" s="16">
        <v>244</v>
      </c>
      <c r="G159" s="16"/>
      <c r="H159" s="16">
        <v>226</v>
      </c>
      <c r="I159" s="19">
        <v>1140</v>
      </c>
      <c r="J159" s="13">
        <v>250000</v>
      </c>
      <c r="K159" s="13"/>
      <c r="L159" s="215">
        <f t="shared" si="47"/>
        <v>250000</v>
      </c>
      <c r="M159" s="13">
        <v>250000</v>
      </c>
    </row>
    <row r="160" spans="1:13">
      <c r="A160" s="36" t="s">
        <v>249</v>
      </c>
      <c r="B160" s="37" t="s">
        <v>99</v>
      </c>
      <c r="C160" s="5" t="s">
        <v>104</v>
      </c>
      <c r="D160" s="5" t="s">
        <v>1</v>
      </c>
      <c r="E160" s="5" t="s">
        <v>1</v>
      </c>
      <c r="F160" s="5" t="s">
        <v>1</v>
      </c>
      <c r="G160" s="5"/>
      <c r="H160" s="5" t="s">
        <v>1</v>
      </c>
      <c r="I160" s="38" t="s">
        <v>1</v>
      </c>
      <c r="J160" s="39">
        <f t="shared" ref="J160:M160" si="56">J161</f>
        <v>4196400</v>
      </c>
      <c r="K160" s="39"/>
      <c r="L160" s="35">
        <f t="shared" si="47"/>
        <v>4196400</v>
      </c>
      <c r="M160" s="39">
        <f t="shared" si="56"/>
        <v>4559400</v>
      </c>
    </row>
    <row r="161" spans="1:13" ht="25.5">
      <c r="A161" s="36" t="s">
        <v>250</v>
      </c>
      <c r="B161" s="37" t="s">
        <v>99</v>
      </c>
      <c r="C161" s="5" t="s">
        <v>104</v>
      </c>
      <c r="D161" s="5" t="s">
        <v>123</v>
      </c>
      <c r="E161" s="5" t="s">
        <v>1</v>
      </c>
      <c r="F161" s="5" t="s">
        <v>1</v>
      </c>
      <c r="G161" s="5" t="s">
        <v>1</v>
      </c>
      <c r="H161" s="38"/>
      <c r="I161" s="38" t="s">
        <v>1</v>
      </c>
      <c r="J161" s="39">
        <f t="shared" ref="J161:M161" si="57">J162+J175</f>
        <v>4196400</v>
      </c>
      <c r="K161" s="39"/>
      <c r="L161" s="35">
        <f t="shared" si="47"/>
        <v>4196400</v>
      </c>
      <c r="M161" s="39">
        <f t="shared" si="57"/>
        <v>4559400</v>
      </c>
    </row>
    <row r="162" spans="1:13">
      <c r="A162" s="40" t="s">
        <v>105</v>
      </c>
      <c r="B162" s="5" t="s">
        <v>99</v>
      </c>
      <c r="C162" s="5" t="s">
        <v>104</v>
      </c>
      <c r="D162" s="5" t="s">
        <v>123</v>
      </c>
      <c r="E162" s="5" t="s">
        <v>106</v>
      </c>
      <c r="F162" s="5" t="s">
        <v>1</v>
      </c>
      <c r="G162" s="5" t="s">
        <v>1</v>
      </c>
      <c r="H162" s="38"/>
      <c r="I162" s="38" t="s">
        <v>1</v>
      </c>
      <c r="J162" s="39">
        <f t="shared" ref="J162:M165" si="58">J163</f>
        <v>2896400</v>
      </c>
      <c r="K162" s="39"/>
      <c r="L162" s="35">
        <f t="shared" si="47"/>
        <v>2896400</v>
      </c>
      <c r="M162" s="39">
        <f t="shared" si="58"/>
        <v>3259400</v>
      </c>
    </row>
    <row r="163" spans="1:13">
      <c r="A163" s="40" t="s">
        <v>227</v>
      </c>
      <c r="B163" s="5" t="s">
        <v>99</v>
      </c>
      <c r="C163" s="5" t="s">
        <v>104</v>
      </c>
      <c r="D163" s="5" t="s">
        <v>123</v>
      </c>
      <c r="E163" s="5" t="s">
        <v>228</v>
      </c>
      <c r="F163" s="5" t="s">
        <v>1</v>
      </c>
      <c r="G163" s="5" t="s">
        <v>1</v>
      </c>
      <c r="H163" s="38"/>
      <c r="I163" s="38" t="s">
        <v>1</v>
      </c>
      <c r="J163" s="39">
        <f t="shared" si="58"/>
        <v>2896400</v>
      </c>
      <c r="K163" s="39"/>
      <c r="L163" s="35">
        <f t="shared" si="47"/>
        <v>2896400</v>
      </c>
      <c r="M163" s="39">
        <f t="shared" si="58"/>
        <v>3259400</v>
      </c>
    </row>
    <row r="164" spans="1:13" ht="54">
      <c r="A164" s="41" t="s">
        <v>251</v>
      </c>
      <c r="B164" s="42" t="s">
        <v>99</v>
      </c>
      <c r="C164" s="42" t="s">
        <v>104</v>
      </c>
      <c r="D164" s="42" t="s">
        <v>123</v>
      </c>
      <c r="E164" s="42" t="s">
        <v>252</v>
      </c>
      <c r="F164" s="42" t="s">
        <v>1</v>
      </c>
      <c r="G164" s="42" t="s">
        <v>1</v>
      </c>
      <c r="H164" s="43"/>
      <c r="I164" s="43" t="s">
        <v>1</v>
      </c>
      <c r="J164" s="44">
        <f t="shared" si="58"/>
        <v>2896400</v>
      </c>
      <c r="K164" s="44"/>
      <c r="L164" s="214">
        <f t="shared" si="47"/>
        <v>2896400</v>
      </c>
      <c r="M164" s="39">
        <f t="shared" si="58"/>
        <v>3259400</v>
      </c>
    </row>
    <row r="165" spans="1:13" ht="76.5">
      <c r="A165" s="40" t="s">
        <v>111</v>
      </c>
      <c r="B165" s="5" t="s">
        <v>99</v>
      </c>
      <c r="C165" s="5" t="s">
        <v>104</v>
      </c>
      <c r="D165" s="5" t="s">
        <v>123</v>
      </c>
      <c r="E165" s="5" t="s">
        <v>252</v>
      </c>
      <c r="F165" s="5" t="s">
        <v>112</v>
      </c>
      <c r="G165" s="5" t="s">
        <v>1</v>
      </c>
      <c r="H165" s="38"/>
      <c r="I165" s="38" t="s">
        <v>1</v>
      </c>
      <c r="J165" s="39">
        <f t="shared" si="58"/>
        <v>2896400</v>
      </c>
      <c r="K165" s="39"/>
      <c r="L165" s="35">
        <f t="shared" si="47"/>
        <v>2896400</v>
      </c>
      <c r="M165" s="39">
        <f t="shared" si="58"/>
        <v>3259400</v>
      </c>
    </row>
    <row r="166" spans="1:13" ht="25.5">
      <c r="A166" s="40" t="s">
        <v>113</v>
      </c>
      <c r="B166" s="5" t="s">
        <v>99</v>
      </c>
      <c r="C166" s="5" t="s">
        <v>104</v>
      </c>
      <c r="D166" s="5" t="s">
        <v>123</v>
      </c>
      <c r="E166" s="5" t="s">
        <v>252</v>
      </c>
      <c r="F166" s="5" t="s">
        <v>114</v>
      </c>
      <c r="G166" s="5" t="s">
        <v>1</v>
      </c>
      <c r="H166" s="38"/>
      <c r="I166" s="38" t="s">
        <v>1</v>
      </c>
      <c r="J166" s="39">
        <f>J167+J170+J172</f>
        <v>2896400</v>
      </c>
      <c r="K166" s="39"/>
      <c r="L166" s="35">
        <f t="shared" si="47"/>
        <v>2896400</v>
      </c>
      <c r="M166" s="39">
        <f>M167+M170+M172</f>
        <v>3259400</v>
      </c>
    </row>
    <row r="167" spans="1:13" ht="25.5">
      <c r="A167" s="6" t="s">
        <v>115</v>
      </c>
      <c r="B167" s="5" t="s">
        <v>99</v>
      </c>
      <c r="C167" s="5" t="s">
        <v>104</v>
      </c>
      <c r="D167" s="5" t="s">
        <v>123</v>
      </c>
      <c r="E167" s="5" t="s">
        <v>252</v>
      </c>
      <c r="F167" s="5" t="s">
        <v>117</v>
      </c>
      <c r="G167" s="5" t="s">
        <v>1</v>
      </c>
      <c r="H167" s="38"/>
      <c r="I167" s="38" t="s">
        <v>1</v>
      </c>
      <c r="J167" s="39">
        <f t="shared" ref="J167:M168" si="59">J168</f>
        <v>1792019.76</v>
      </c>
      <c r="K167" s="39"/>
      <c r="L167" s="35">
        <f t="shared" si="47"/>
        <v>1792019.76</v>
      </c>
      <c r="M167" s="39">
        <f t="shared" si="59"/>
        <v>1792019.76</v>
      </c>
    </row>
    <row r="168" spans="1:13">
      <c r="A168" s="17" t="s">
        <v>116</v>
      </c>
      <c r="B168" s="16" t="s">
        <v>99</v>
      </c>
      <c r="C168" s="16" t="s">
        <v>104</v>
      </c>
      <c r="D168" s="16" t="s">
        <v>123</v>
      </c>
      <c r="E168" s="16" t="s">
        <v>252</v>
      </c>
      <c r="F168" s="16" t="s">
        <v>117</v>
      </c>
      <c r="G168" s="17" t="s">
        <v>118</v>
      </c>
      <c r="H168" s="84"/>
      <c r="I168" s="85" t="s">
        <v>1</v>
      </c>
      <c r="J168" s="39">
        <f t="shared" si="59"/>
        <v>1792019.76</v>
      </c>
      <c r="K168" s="39"/>
      <c r="L168" s="35">
        <f t="shared" si="47"/>
        <v>1792019.76</v>
      </c>
      <c r="M168" s="39">
        <f t="shared" si="59"/>
        <v>1792019.76</v>
      </c>
    </row>
    <row r="169" spans="1:13" ht="63.75">
      <c r="A169" s="17" t="s">
        <v>845</v>
      </c>
      <c r="B169" s="16" t="s">
        <v>99</v>
      </c>
      <c r="C169" s="16" t="s">
        <v>104</v>
      </c>
      <c r="D169" s="16" t="s">
        <v>123</v>
      </c>
      <c r="E169" s="16" t="s">
        <v>252</v>
      </c>
      <c r="F169" s="16" t="s">
        <v>117</v>
      </c>
      <c r="G169" s="17" t="s">
        <v>118</v>
      </c>
      <c r="H169" s="84" t="s">
        <v>846</v>
      </c>
      <c r="I169" s="10"/>
      <c r="J169" s="57">
        <v>1792019.76</v>
      </c>
      <c r="K169" s="57"/>
      <c r="L169" s="215">
        <f t="shared" si="47"/>
        <v>1792019.76</v>
      </c>
      <c r="M169" s="57">
        <v>1792019.76</v>
      </c>
    </row>
    <row r="170" spans="1:13">
      <c r="A170" s="45" t="s">
        <v>253</v>
      </c>
      <c r="B170" s="46" t="s">
        <v>99</v>
      </c>
      <c r="C170" s="46" t="s">
        <v>104</v>
      </c>
      <c r="D170" s="46" t="s">
        <v>123</v>
      </c>
      <c r="E170" s="46" t="s">
        <v>252</v>
      </c>
      <c r="F170" s="46">
        <v>122</v>
      </c>
      <c r="G170" s="45"/>
      <c r="H170" s="216"/>
      <c r="I170" s="216"/>
      <c r="J170" s="39">
        <f t="shared" ref="J170:M170" si="60">J171</f>
        <v>563190.27</v>
      </c>
      <c r="K170" s="39"/>
      <c r="L170" s="35">
        <f t="shared" si="47"/>
        <v>563190.27</v>
      </c>
      <c r="M170" s="39">
        <f t="shared" si="60"/>
        <v>926190.27</v>
      </c>
    </row>
    <row r="171" spans="1:13" ht="25.5">
      <c r="A171" s="17" t="s">
        <v>156</v>
      </c>
      <c r="B171" s="16" t="s">
        <v>99</v>
      </c>
      <c r="C171" s="16" t="s">
        <v>104</v>
      </c>
      <c r="D171" s="16" t="s">
        <v>123</v>
      </c>
      <c r="E171" s="16" t="s">
        <v>252</v>
      </c>
      <c r="F171" s="16">
        <v>122</v>
      </c>
      <c r="G171" s="17">
        <v>212</v>
      </c>
      <c r="H171" s="84" t="s">
        <v>846</v>
      </c>
      <c r="I171" s="84">
        <v>1101</v>
      </c>
      <c r="J171" s="57">
        <v>563190.27</v>
      </c>
      <c r="K171" s="57"/>
      <c r="L171" s="215">
        <f t="shared" si="47"/>
        <v>563190.27</v>
      </c>
      <c r="M171" s="57">
        <v>926190.27</v>
      </c>
    </row>
    <row r="172" spans="1:13" ht="51">
      <c r="A172" s="45" t="s">
        <v>119</v>
      </c>
      <c r="B172" s="46" t="s">
        <v>99</v>
      </c>
      <c r="C172" s="46" t="s">
        <v>104</v>
      </c>
      <c r="D172" s="46" t="s">
        <v>123</v>
      </c>
      <c r="E172" s="46" t="s">
        <v>252</v>
      </c>
      <c r="F172" s="48">
        <v>129</v>
      </c>
      <c r="G172" s="11"/>
      <c r="H172" s="11"/>
      <c r="I172" s="11"/>
      <c r="J172" s="39">
        <f t="shared" ref="J172:M173" si="61">J173</f>
        <v>541189.97</v>
      </c>
      <c r="K172" s="39"/>
      <c r="L172" s="35">
        <f t="shared" si="47"/>
        <v>541189.97</v>
      </c>
      <c r="M172" s="39">
        <f t="shared" si="61"/>
        <v>541189.97</v>
      </c>
    </row>
    <row r="173" spans="1:13">
      <c r="A173" s="17" t="s">
        <v>254</v>
      </c>
      <c r="B173" s="16" t="s">
        <v>99</v>
      </c>
      <c r="C173" s="16" t="s">
        <v>104</v>
      </c>
      <c r="D173" s="16" t="s">
        <v>123</v>
      </c>
      <c r="E173" s="16" t="s">
        <v>252</v>
      </c>
      <c r="F173" s="16">
        <v>129</v>
      </c>
      <c r="G173" s="197" t="s">
        <v>121</v>
      </c>
      <c r="H173" s="199" t="s">
        <v>1</v>
      </c>
      <c r="I173" s="217"/>
      <c r="J173" s="57">
        <f t="shared" si="61"/>
        <v>541189.97</v>
      </c>
      <c r="K173" s="57"/>
      <c r="L173" s="215">
        <f t="shared" si="47"/>
        <v>541189.97</v>
      </c>
      <c r="M173" s="57">
        <f t="shared" si="61"/>
        <v>541189.97</v>
      </c>
    </row>
    <row r="174" spans="1:13" ht="63.75">
      <c r="A174" s="17" t="s">
        <v>845</v>
      </c>
      <c r="B174" s="16" t="s">
        <v>99</v>
      </c>
      <c r="C174" s="16" t="s">
        <v>104</v>
      </c>
      <c r="D174" s="16" t="s">
        <v>123</v>
      </c>
      <c r="E174" s="16" t="s">
        <v>252</v>
      </c>
      <c r="F174" s="16">
        <v>129</v>
      </c>
      <c r="G174" s="17" t="s">
        <v>121</v>
      </c>
      <c r="H174" s="84" t="s">
        <v>846</v>
      </c>
      <c r="I174" s="10"/>
      <c r="J174" s="57">
        <v>541189.97</v>
      </c>
      <c r="K174" s="57"/>
      <c r="L174" s="215">
        <f t="shared" si="47"/>
        <v>541189.97</v>
      </c>
      <c r="M174" s="57">
        <v>541189.97</v>
      </c>
    </row>
    <row r="175" spans="1:13">
      <c r="A175" s="40" t="s">
        <v>105</v>
      </c>
      <c r="B175" s="5" t="s">
        <v>99</v>
      </c>
      <c r="C175" s="5" t="s">
        <v>104</v>
      </c>
      <c r="D175" s="5" t="s">
        <v>123</v>
      </c>
      <c r="E175" s="5" t="s">
        <v>106</v>
      </c>
      <c r="F175" s="5" t="s">
        <v>1</v>
      </c>
      <c r="G175" s="5"/>
      <c r="H175" s="5" t="s">
        <v>1</v>
      </c>
      <c r="I175" s="38" t="s">
        <v>1</v>
      </c>
      <c r="J175" s="39">
        <f t="shared" ref="J175:M178" si="62">J176</f>
        <v>1300000</v>
      </c>
      <c r="K175" s="39"/>
      <c r="L175" s="35">
        <f t="shared" si="47"/>
        <v>1300000</v>
      </c>
      <c r="M175" s="39">
        <f t="shared" si="62"/>
        <v>1300000</v>
      </c>
    </row>
    <row r="176" spans="1:13">
      <c r="A176" s="40" t="s">
        <v>227</v>
      </c>
      <c r="B176" s="5" t="s">
        <v>99</v>
      </c>
      <c r="C176" s="5" t="s">
        <v>104</v>
      </c>
      <c r="D176" s="5" t="s">
        <v>123</v>
      </c>
      <c r="E176" s="5" t="s">
        <v>228</v>
      </c>
      <c r="F176" s="5" t="s">
        <v>1</v>
      </c>
      <c r="G176" s="5"/>
      <c r="H176" s="5" t="s">
        <v>1</v>
      </c>
      <c r="I176" s="38" t="s">
        <v>1</v>
      </c>
      <c r="J176" s="39">
        <f t="shared" si="62"/>
        <v>1300000</v>
      </c>
      <c r="K176" s="39"/>
      <c r="L176" s="35">
        <f t="shared" si="47"/>
        <v>1300000</v>
      </c>
      <c r="M176" s="39">
        <f t="shared" si="62"/>
        <v>1300000</v>
      </c>
    </row>
    <row r="177" spans="1:13" ht="27">
      <c r="A177" s="82" t="s">
        <v>245</v>
      </c>
      <c r="B177" s="42" t="s">
        <v>99</v>
      </c>
      <c r="C177" s="42" t="s">
        <v>104</v>
      </c>
      <c r="D177" s="42" t="s">
        <v>123</v>
      </c>
      <c r="E177" s="69" t="s">
        <v>246</v>
      </c>
      <c r="F177" s="42" t="s">
        <v>1</v>
      </c>
      <c r="G177" s="42"/>
      <c r="H177" s="42" t="s">
        <v>1</v>
      </c>
      <c r="I177" s="43" t="s">
        <v>1</v>
      </c>
      <c r="J177" s="44">
        <f t="shared" si="62"/>
        <v>1300000</v>
      </c>
      <c r="K177" s="44"/>
      <c r="L177" s="214">
        <f t="shared" si="47"/>
        <v>1300000</v>
      </c>
      <c r="M177" s="44">
        <f t="shared" si="62"/>
        <v>1300000</v>
      </c>
    </row>
    <row r="178" spans="1:13" ht="76.5">
      <c r="A178" s="40" t="s">
        <v>111</v>
      </c>
      <c r="B178" s="5" t="s">
        <v>99</v>
      </c>
      <c r="C178" s="5" t="s">
        <v>104</v>
      </c>
      <c r="D178" s="5" t="s">
        <v>123</v>
      </c>
      <c r="E178" s="46" t="s">
        <v>246</v>
      </c>
      <c r="F178" s="5" t="s">
        <v>112</v>
      </c>
      <c r="G178" s="5"/>
      <c r="H178" s="5" t="s">
        <v>1</v>
      </c>
      <c r="I178" s="38" t="s">
        <v>1</v>
      </c>
      <c r="J178" s="39">
        <f t="shared" si="62"/>
        <v>1300000</v>
      </c>
      <c r="K178" s="39"/>
      <c r="L178" s="35">
        <f t="shared" si="47"/>
        <v>1300000</v>
      </c>
      <c r="M178" s="39">
        <f t="shared" si="62"/>
        <v>1300000</v>
      </c>
    </row>
    <row r="179" spans="1:13" ht="25.5">
      <c r="A179" s="40" t="s">
        <v>113</v>
      </c>
      <c r="B179" s="5" t="s">
        <v>99</v>
      </c>
      <c r="C179" s="5" t="s">
        <v>104</v>
      </c>
      <c r="D179" s="5" t="s">
        <v>123</v>
      </c>
      <c r="E179" s="46" t="s">
        <v>246</v>
      </c>
      <c r="F179" s="5" t="s">
        <v>114</v>
      </c>
      <c r="G179" s="5"/>
      <c r="H179" s="5" t="s">
        <v>1</v>
      </c>
      <c r="I179" s="38" t="s">
        <v>1</v>
      </c>
      <c r="J179" s="39">
        <f t="shared" ref="J179:M179" si="63">J180+J182</f>
        <v>1300000</v>
      </c>
      <c r="K179" s="39"/>
      <c r="L179" s="35">
        <f t="shared" si="47"/>
        <v>1300000</v>
      </c>
      <c r="M179" s="39">
        <f t="shared" si="63"/>
        <v>1300000</v>
      </c>
    </row>
    <row r="180" spans="1:13" ht="25.5">
      <c r="A180" s="6" t="s">
        <v>115</v>
      </c>
      <c r="B180" s="5" t="s">
        <v>99</v>
      </c>
      <c r="C180" s="5" t="s">
        <v>104</v>
      </c>
      <c r="D180" s="5" t="s">
        <v>123</v>
      </c>
      <c r="E180" s="46" t="s">
        <v>246</v>
      </c>
      <c r="F180" s="5" t="s">
        <v>117</v>
      </c>
      <c r="G180" s="5"/>
      <c r="H180" s="5" t="s">
        <v>1</v>
      </c>
      <c r="I180" s="38" t="s">
        <v>1</v>
      </c>
      <c r="J180" s="39">
        <f t="shared" ref="J180:M180" si="64">J181</f>
        <v>998463.9</v>
      </c>
      <c r="K180" s="39"/>
      <c r="L180" s="35">
        <f t="shared" si="47"/>
        <v>998463.9</v>
      </c>
      <c r="M180" s="39">
        <f t="shared" si="64"/>
        <v>998463.9</v>
      </c>
    </row>
    <row r="181" spans="1:13">
      <c r="A181" s="17" t="s">
        <v>116</v>
      </c>
      <c r="B181" s="16" t="s">
        <v>99</v>
      </c>
      <c r="C181" s="16" t="s">
        <v>104</v>
      </c>
      <c r="D181" s="16" t="s">
        <v>123</v>
      </c>
      <c r="E181" s="16" t="s">
        <v>246</v>
      </c>
      <c r="F181" s="16" t="s">
        <v>117</v>
      </c>
      <c r="G181" s="16"/>
      <c r="H181" s="16" t="s">
        <v>118</v>
      </c>
      <c r="I181" s="19" t="s">
        <v>1</v>
      </c>
      <c r="J181" s="12">
        <v>998463.9</v>
      </c>
      <c r="K181" s="12"/>
      <c r="L181" s="215">
        <f t="shared" si="47"/>
        <v>998463.9</v>
      </c>
      <c r="M181" s="12">
        <v>998463.9</v>
      </c>
    </row>
    <row r="182" spans="1:13" ht="51">
      <c r="A182" s="45" t="s">
        <v>119</v>
      </c>
      <c r="B182" s="5" t="s">
        <v>99</v>
      </c>
      <c r="C182" s="5" t="s">
        <v>104</v>
      </c>
      <c r="D182" s="5" t="s">
        <v>123</v>
      </c>
      <c r="E182" s="46" t="s">
        <v>246</v>
      </c>
      <c r="F182" s="46">
        <v>129</v>
      </c>
      <c r="G182" s="46"/>
      <c r="H182" s="46"/>
      <c r="I182" s="48"/>
      <c r="J182" s="26">
        <f t="shared" ref="J182:M182" si="65">J183</f>
        <v>301536.09999999998</v>
      </c>
      <c r="K182" s="26"/>
      <c r="L182" s="35">
        <f t="shared" si="47"/>
        <v>301536.09999999998</v>
      </c>
      <c r="M182" s="26">
        <f t="shared" si="65"/>
        <v>301536.09999999998</v>
      </c>
    </row>
    <row r="183" spans="1:13">
      <c r="A183" s="17" t="s">
        <v>254</v>
      </c>
      <c r="B183" s="16" t="s">
        <v>99</v>
      </c>
      <c r="C183" s="16" t="s">
        <v>104</v>
      </c>
      <c r="D183" s="16" t="s">
        <v>123</v>
      </c>
      <c r="E183" s="16" t="s">
        <v>246</v>
      </c>
      <c r="F183" s="16">
        <v>129</v>
      </c>
      <c r="G183" s="16"/>
      <c r="H183" s="16" t="s">
        <v>121</v>
      </c>
      <c r="I183" s="19" t="s">
        <v>1</v>
      </c>
      <c r="J183" s="12">
        <v>301536.09999999998</v>
      </c>
      <c r="K183" s="12"/>
      <c r="L183" s="215">
        <f t="shared" si="47"/>
        <v>301536.09999999998</v>
      </c>
      <c r="M183" s="12">
        <v>301536.09999999998</v>
      </c>
    </row>
    <row r="184" spans="1:13" ht="38.25">
      <c r="A184" s="36" t="s">
        <v>255</v>
      </c>
      <c r="B184" s="37" t="s">
        <v>99</v>
      </c>
      <c r="C184" s="5" t="s">
        <v>123</v>
      </c>
      <c r="D184" s="5" t="s">
        <v>1</v>
      </c>
      <c r="E184" s="5" t="s">
        <v>1</v>
      </c>
      <c r="F184" s="5" t="s">
        <v>1</v>
      </c>
      <c r="G184" s="5"/>
      <c r="H184" s="5" t="s">
        <v>1</v>
      </c>
      <c r="I184" s="38" t="s">
        <v>1</v>
      </c>
      <c r="J184" s="39">
        <f>J185+J194+J208</f>
        <v>448877.02</v>
      </c>
      <c r="K184" s="39"/>
      <c r="L184" s="35">
        <f t="shared" si="47"/>
        <v>448877.02</v>
      </c>
      <c r="M184" s="39">
        <f>M185+M194+M208</f>
        <v>458494.83999999997</v>
      </c>
    </row>
    <row r="185" spans="1:13">
      <c r="A185" s="36" t="s">
        <v>256</v>
      </c>
      <c r="B185" s="37" t="s">
        <v>99</v>
      </c>
      <c r="C185" s="5" t="s">
        <v>123</v>
      </c>
      <c r="D185" s="5" t="s">
        <v>149</v>
      </c>
      <c r="E185" s="5" t="s">
        <v>1</v>
      </c>
      <c r="F185" s="5" t="s">
        <v>1</v>
      </c>
      <c r="G185" s="5"/>
      <c r="H185" s="5" t="s">
        <v>1</v>
      </c>
      <c r="I185" s="38" t="s">
        <v>1</v>
      </c>
      <c r="J185" s="39">
        <f t="shared" ref="J185:M192" si="66">J186</f>
        <v>84983</v>
      </c>
      <c r="K185" s="39"/>
      <c r="L185" s="35">
        <f t="shared" si="47"/>
        <v>84983</v>
      </c>
      <c r="M185" s="39">
        <f t="shared" si="66"/>
        <v>89684</v>
      </c>
    </row>
    <row r="186" spans="1:13">
      <c r="A186" s="40" t="s">
        <v>105</v>
      </c>
      <c r="B186" s="5" t="s">
        <v>99</v>
      </c>
      <c r="C186" s="5" t="s">
        <v>123</v>
      </c>
      <c r="D186" s="5" t="s">
        <v>149</v>
      </c>
      <c r="E186" s="5" t="s">
        <v>106</v>
      </c>
      <c r="F186" s="5" t="s">
        <v>1</v>
      </c>
      <c r="G186" s="5"/>
      <c r="H186" s="5" t="s">
        <v>1</v>
      </c>
      <c r="I186" s="38" t="s">
        <v>1</v>
      </c>
      <c r="J186" s="39">
        <f t="shared" si="66"/>
        <v>84983</v>
      </c>
      <c r="K186" s="39"/>
      <c r="L186" s="35">
        <f t="shared" si="47"/>
        <v>84983</v>
      </c>
      <c r="M186" s="39">
        <f t="shared" si="66"/>
        <v>89684</v>
      </c>
    </row>
    <row r="187" spans="1:13">
      <c r="A187" s="40" t="s">
        <v>227</v>
      </c>
      <c r="B187" s="5" t="s">
        <v>99</v>
      </c>
      <c r="C187" s="5" t="s">
        <v>123</v>
      </c>
      <c r="D187" s="5" t="s">
        <v>149</v>
      </c>
      <c r="E187" s="5" t="s">
        <v>228</v>
      </c>
      <c r="F187" s="5" t="s">
        <v>1</v>
      </c>
      <c r="G187" s="5"/>
      <c r="H187" s="5" t="s">
        <v>1</v>
      </c>
      <c r="I187" s="38" t="s">
        <v>1</v>
      </c>
      <c r="J187" s="39">
        <f t="shared" si="66"/>
        <v>84983</v>
      </c>
      <c r="K187" s="39"/>
      <c r="L187" s="35">
        <f t="shared" si="47"/>
        <v>84983</v>
      </c>
      <c r="M187" s="39">
        <f t="shared" si="66"/>
        <v>89684</v>
      </c>
    </row>
    <row r="188" spans="1:13" ht="54">
      <c r="A188" s="41" t="s">
        <v>257</v>
      </c>
      <c r="B188" s="42" t="s">
        <v>99</v>
      </c>
      <c r="C188" s="42" t="s">
        <v>123</v>
      </c>
      <c r="D188" s="42" t="s">
        <v>149</v>
      </c>
      <c r="E188" s="42" t="s">
        <v>258</v>
      </c>
      <c r="F188" s="42" t="s">
        <v>1</v>
      </c>
      <c r="G188" s="42"/>
      <c r="H188" s="42" t="s">
        <v>1</v>
      </c>
      <c r="I188" s="43" t="s">
        <v>1</v>
      </c>
      <c r="J188" s="44">
        <f t="shared" si="66"/>
        <v>84983</v>
      </c>
      <c r="K188" s="44"/>
      <c r="L188" s="214">
        <f t="shared" si="47"/>
        <v>84983</v>
      </c>
      <c r="M188" s="44">
        <f t="shared" si="66"/>
        <v>89684</v>
      </c>
    </row>
    <row r="189" spans="1:13" ht="25.5">
      <c r="A189" s="40" t="s">
        <v>129</v>
      </c>
      <c r="B189" s="5" t="s">
        <v>99</v>
      </c>
      <c r="C189" s="5" t="s">
        <v>123</v>
      </c>
      <c r="D189" s="5" t="s">
        <v>149</v>
      </c>
      <c r="E189" s="5" t="s">
        <v>258</v>
      </c>
      <c r="F189" s="5" t="s">
        <v>130</v>
      </c>
      <c r="G189" s="5"/>
      <c r="H189" s="5" t="s">
        <v>1</v>
      </c>
      <c r="I189" s="38" t="s">
        <v>1</v>
      </c>
      <c r="J189" s="39">
        <f t="shared" si="66"/>
        <v>84983</v>
      </c>
      <c r="K189" s="39"/>
      <c r="L189" s="35">
        <f t="shared" si="47"/>
        <v>84983</v>
      </c>
      <c r="M189" s="39">
        <f t="shared" si="66"/>
        <v>89684</v>
      </c>
    </row>
    <row r="190" spans="1:13" ht="38.25">
      <c r="A190" s="40" t="s">
        <v>131</v>
      </c>
      <c r="B190" s="5" t="s">
        <v>99</v>
      </c>
      <c r="C190" s="5" t="s">
        <v>123</v>
      </c>
      <c r="D190" s="5" t="s">
        <v>149</v>
      </c>
      <c r="E190" s="5" t="s">
        <v>258</v>
      </c>
      <c r="F190" s="5" t="s">
        <v>132</v>
      </c>
      <c r="G190" s="5"/>
      <c r="H190" s="5" t="s">
        <v>1</v>
      </c>
      <c r="I190" s="38" t="s">
        <v>1</v>
      </c>
      <c r="J190" s="39">
        <f t="shared" si="66"/>
        <v>84983</v>
      </c>
      <c r="K190" s="39"/>
      <c r="L190" s="35">
        <f t="shared" si="47"/>
        <v>84983</v>
      </c>
      <c r="M190" s="39">
        <f t="shared" si="66"/>
        <v>89684</v>
      </c>
    </row>
    <row r="191" spans="1:13" ht="38.25">
      <c r="A191" s="6" t="s">
        <v>133</v>
      </c>
      <c r="B191" s="5" t="s">
        <v>99</v>
      </c>
      <c r="C191" s="5" t="s">
        <v>123</v>
      </c>
      <c r="D191" s="5" t="s">
        <v>149</v>
      </c>
      <c r="E191" s="5" t="s">
        <v>258</v>
      </c>
      <c r="F191" s="5" t="s">
        <v>134</v>
      </c>
      <c r="G191" s="5"/>
      <c r="H191" s="5" t="s">
        <v>1</v>
      </c>
      <c r="I191" s="38" t="s">
        <v>1</v>
      </c>
      <c r="J191" s="39">
        <f t="shared" si="66"/>
        <v>84983</v>
      </c>
      <c r="K191" s="39"/>
      <c r="L191" s="35">
        <f t="shared" si="47"/>
        <v>84983</v>
      </c>
      <c r="M191" s="39">
        <f t="shared" si="66"/>
        <v>89684</v>
      </c>
    </row>
    <row r="192" spans="1:13">
      <c r="A192" s="17" t="s">
        <v>188</v>
      </c>
      <c r="B192" s="16" t="s">
        <v>99</v>
      </c>
      <c r="C192" s="16" t="s">
        <v>123</v>
      </c>
      <c r="D192" s="16" t="s">
        <v>149</v>
      </c>
      <c r="E192" s="16" t="s">
        <v>258</v>
      </c>
      <c r="F192" s="16" t="s">
        <v>134</v>
      </c>
      <c r="G192" s="16"/>
      <c r="H192" s="16" t="s">
        <v>135</v>
      </c>
      <c r="I192" s="19" t="s">
        <v>1</v>
      </c>
      <c r="J192" s="12">
        <f t="shared" si="66"/>
        <v>84983</v>
      </c>
      <c r="K192" s="12"/>
      <c r="L192" s="215">
        <f t="shared" si="47"/>
        <v>84983</v>
      </c>
      <c r="M192" s="12">
        <f t="shared" si="66"/>
        <v>89684</v>
      </c>
    </row>
    <row r="193" spans="1:13" ht="51">
      <c r="A193" s="17" t="s">
        <v>259</v>
      </c>
      <c r="B193" s="16" t="s">
        <v>99</v>
      </c>
      <c r="C193" s="16" t="s">
        <v>123</v>
      </c>
      <c r="D193" s="16" t="s">
        <v>149</v>
      </c>
      <c r="E193" s="16" t="s">
        <v>258</v>
      </c>
      <c r="F193" s="16" t="s">
        <v>134</v>
      </c>
      <c r="G193" s="16" t="s">
        <v>847</v>
      </c>
      <c r="H193" s="16" t="s">
        <v>135</v>
      </c>
      <c r="I193" s="19">
        <v>1140</v>
      </c>
      <c r="J193" s="13">
        <v>84983</v>
      </c>
      <c r="K193" s="13"/>
      <c r="L193" s="215">
        <f t="shared" si="47"/>
        <v>84983</v>
      </c>
      <c r="M193" s="13">
        <v>89684</v>
      </c>
    </row>
    <row r="194" spans="1:13" ht="51">
      <c r="A194" s="36" t="s">
        <v>260</v>
      </c>
      <c r="B194" s="37" t="s">
        <v>99</v>
      </c>
      <c r="C194" s="5" t="s">
        <v>123</v>
      </c>
      <c r="D194" s="5" t="s">
        <v>261</v>
      </c>
      <c r="E194" s="5" t="s">
        <v>1</v>
      </c>
      <c r="F194" s="5" t="s">
        <v>1</v>
      </c>
      <c r="G194" s="5"/>
      <c r="H194" s="5" t="s">
        <v>1</v>
      </c>
      <c r="I194" s="38" t="s">
        <v>1</v>
      </c>
      <c r="J194" s="39">
        <f t="shared" ref="J194:M200" si="67">J195</f>
        <v>228694.02000000002</v>
      </c>
      <c r="K194" s="39"/>
      <c r="L194" s="35">
        <f t="shared" si="47"/>
        <v>228694.02000000002</v>
      </c>
      <c r="M194" s="39">
        <f t="shared" si="67"/>
        <v>229554.84</v>
      </c>
    </row>
    <row r="195" spans="1:13">
      <c r="A195" s="40" t="s">
        <v>105</v>
      </c>
      <c r="B195" s="5" t="s">
        <v>99</v>
      </c>
      <c r="C195" s="5" t="s">
        <v>123</v>
      </c>
      <c r="D195" s="5" t="s">
        <v>261</v>
      </c>
      <c r="E195" s="5" t="s">
        <v>106</v>
      </c>
      <c r="F195" s="5" t="s">
        <v>1</v>
      </c>
      <c r="G195" s="5"/>
      <c r="H195" s="5" t="s">
        <v>1</v>
      </c>
      <c r="I195" s="38" t="s">
        <v>1</v>
      </c>
      <c r="J195" s="39">
        <f t="shared" si="67"/>
        <v>228694.02000000002</v>
      </c>
      <c r="K195" s="39"/>
      <c r="L195" s="35">
        <f t="shared" si="47"/>
        <v>228694.02000000002</v>
      </c>
      <c r="M195" s="39">
        <f t="shared" si="67"/>
        <v>229554.84</v>
      </c>
    </row>
    <row r="196" spans="1:13">
      <c r="A196" s="40" t="s">
        <v>227</v>
      </c>
      <c r="B196" s="5" t="s">
        <v>99</v>
      </c>
      <c r="C196" s="5" t="s">
        <v>123</v>
      </c>
      <c r="D196" s="5" t="s">
        <v>261</v>
      </c>
      <c r="E196" s="5" t="s">
        <v>228</v>
      </c>
      <c r="F196" s="5" t="s">
        <v>1</v>
      </c>
      <c r="G196" s="5"/>
      <c r="H196" s="5" t="s">
        <v>1</v>
      </c>
      <c r="I196" s="38" t="s">
        <v>1</v>
      </c>
      <c r="J196" s="39">
        <f t="shared" si="67"/>
        <v>228694.02000000002</v>
      </c>
      <c r="K196" s="39"/>
      <c r="L196" s="35">
        <f t="shared" si="47"/>
        <v>228694.02000000002</v>
      </c>
      <c r="M196" s="39">
        <f t="shared" si="67"/>
        <v>229554.84</v>
      </c>
    </row>
    <row r="197" spans="1:13" ht="54">
      <c r="A197" s="41" t="s">
        <v>262</v>
      </c>
      <c r="B197" s="42" t="s">
        <v>99</v>
      </c>
      <c r="C197" s="42" t="s">
        <v>123</v>
      </c>
      <c r="D197" s="42" t="s">
        <v>261</v>
      </c>
      <c r="E197" s="42" t="s">
        <v>263</v>
      </c>
      <c r="F197" s="42" t="s">
        <v>1</v>
      </c>
      <c r="G197" s="42"/>
      <c r="H197" s="42" t="s">
        <v>1</v>
      </c>
      <c r="I197" s="43" t="s">
        <v>1</v>
      </c>
      <c r="J197" s="44">
        <f t="shared" si="67"/>
        <v>228694.02000000002</v>
      </c>
      <c r="K197" s="44"/>
      <c r="L197" s="214">
        <f t="shared" si="47"/>
        <v>228694.02000000002</v>
      </c>
      <c r="M197" s="44">
        <f t="shared" si="67"/>
        <v>229554.84</v>
      </c>
    </row>
    <row r="198" spans="1:13" ht="25.5">
      <c r="A198" s="40" t="s">
        <v>129</v>
      </c>
      <c r="B198" s="5" t="s">
        <v>99</v>
      </c>
      <c r="C198" s="5" t="s">
        <v>123</v>
      </c>
      <c r="D198" s="5" t="s">
        <v>261</v>
      </c>
      <c r="E198" s="5" t="s">
        <v>263</v>
      </c>
      <c r="F198" s="5" t="s">
        <v>130</v>
      </c>
      <c r="G198" s="5"/>
      <c r="H198" s="5" t="s">
        <v>1</v>
      </c>
      <c r="I198" s="38" t="s">
        <v>1</v>
      </c>
      <c r="J198" s="39">
        <f t="shared" si="67"/>
        <v>228694.02000000002</v>
      </c>
      <c r="K198" s="39"/>
      <c r="L198" s="35">
        <f t="shared" si="47"/>
        <v>228694.02000000002</v>
      </c>
      <c r="M198" s="39">
        <f t="shared" si="67"/>
        <v>229554.84</v>
      </c>
    </row>
    <row r="199" spans="1:13" ht="38.25">
      <c r="A199" s="40" t="s">
        <v>131</v>
      </c>
      <c r="B199" s="5" t="s">
        <v>99</v>
      </c>
      <c r="C199" s="5" t="s">
        <v>123</v>
      </c>
      <c r="D199" s="5" t="s">
        <v>261</v>
      </c>
      <c r="E199" s="5" t="s">
        <v>263</v>
      </c>
      <c r="F199" s="5" t="s">
        <v>132</v>
      </c>
      <c r="G199" s="5"/>
      <c r="H199" s="5" t="s">
        <v>1</v>
      </c>
      <c r="I199" s="38" t="s">
        <v>1</v>
      </c>
      <c r="J199" s="39">
        <f t="shared" si="67"/>
        <v>228694.02000000002</v>
      </c>
      <c r="K199" s="39"/>
      <c r="L199" s="35">
        <f t="shared" si="47"/>
        <v>228694.02000000002</v>
      </c>
      <c r="M199" s="39">
        <f t="shared" si="67"/>
        <v>229554.84</v>
      </c>
    </row>
    <row r="200" spans="1:13" ht="38.25">
      <c r="A200" s="6" t="s">
        <v>133</v>
      </c>
      <c r="B200" s="5" t="s">
        <v>99</v>
      </c>
      <c r="C200" s="5" t="s">
        <v>123</v>
      </c>
      <c r="D200" s="5" t="s">
        <v>261</v>
      </c>
      <c r="E200" s="5" t="s">
        <v>263</v>
      </c>
      <c r="F200" s="5" t="s">
        <v>134</v>
      </c>
      <c r="G200" s="5"/>
      <c r="H200" s="5" t="s">
        <v>1</v>
      </c>
      <c r="I200" s="38" t="s">
        <v>1</v>
      </c>
      <c r="J200" s="39">
        <f t="shared" si="67"/>
        <v>228694.02000000002</v>
      </c>
      <c r="K200" s="39"/>
      <c r="L200" s="35">
        <f t="shared" si="47"/>
        <v>228694.02000000002</v>
      </c>
      <c r="M200" s="39">
        <f t="shared" si="67"/>
        <v>229554.84</v>
      </c>
    </row>
    <row r="201" spans="1:13" ht="38.25">
      <c r="A201" s="6" t="s">
        <v>133</v>
      </c>
      <c r="B201" s="5" t="s">
        <v>99</v>
      </c>
      <c r="C201" s="5" t="s">
        <v>123</v>
      </c>
      <c r="D201" s="5" t="s">
        <v>261</v>
      </c>
      <c r="E201" s="5" t="s">
        <v>263</v>
      </c>
      <c r="F201" s="5" t="s">
        <v>134</v>
      </c>
      <c r="G201" s="5"/>
      <c r="H201" s="5" t="s">
        <v>1</v>
      </c>
      <c r="I201" s="38"/>
      <c r="J201" s="57">
        <f>J202+J204+J206</f>
        <v>228694.02000000002</v>
      </c>
      <c r="K201" s="57"/>
      <c r="L201" s="215">
        <f t="shared" si="47"/>
        <v>228694.02000000002</v>
      </c>
      <c r="M201" s="57">
        <f>M202+M204+M206</f>
        <v>229554.84</v>
      </c>
    </row>
    <row r="202" spans="1:13">
      <c r="A202" s="17" t="s">
        <v>233</v>
      </c>
      <c r="B202" s="16" t="s">
        <v>99</v>
      </c>
      <c r="C202" s="16" t="s">
        <v>123</v>
      </c>
      <c r="D202" s="16" t="s">
        <v>261</v>
      </c>
      <c r="E202" s="16" t="s">
        <v>263</v>
      </c>
      <c r="F202" s="16" t="s">
        <v>134</v>
      </c>
      <c r="G202" s="16"/>
      <c r="H202" s="16" t="s">
        <v>165</v>
      </c>
      <c r="I202" s="38"/>
      <c r="J202" s="57">
        <f t="shared" ref="J202:M202" si="68">J203</f>
        <v>28694.02</v>
      </c>
      <c r="K202" s="57"/>
      <c r="L202" s="215">
        <f t="shared" si="47"/>
        <v>28694.02</v>
      </c>
      <c r="M202" s="57">
        <f t="shared" si="68"/>
        <v>29554.84</v>
      </c>
    </row>
    <row r="203" spans="1:13" ht="25.5">
      <c r="A203" s="17" t="s">
        <v>234</v>
      </c>
      <c r="B203" s="16" t="s">
        <v>99</v>
      </c>
      <c r="C203" s="16" t="s">
        <v>123</v>
      </c>
      <c r="D203" s="16" t="s">
        <v>261</v>
      </c>
      <c r="E203" s="16" t="s">
        <v>263</v>
      </c>
      <c r="F203" s="16" t="s">
        <v>134</v>
      </c>
      <c r="G203" s="16"/>
      <c r="H203" s="16" t="s">
        <v>165</v>
      </c>
      <c r="I203" s="56">
        <v>1105</v>
      </c>
      <c r="J203" s="57">
        <v>28694.02</v>
      </c>
      <c r="K203" s="57"/>
      <c r="L203" s="215">
        <f t="shared" ref="L203:L267" si="69">J203+K203</f>
        <v>28694.02</v>
      </c>
      <c r="M203" s="57">
        <v>29554.84</v>
      </c>
    </row>
    <row r="204" spans="1:13">
      <c r="A204" s="17" t="s">
        <v>240</v>
      </c>
      <c r="B204" s="16" t="s">
        <v>99</v>
      </c>
      <c r="C204" s="16" t="s">
        <v>123</v>
      </c>
      <c r="D204" s="16" t="s">
        <v>261</v>
      </c>
      <c r="E204" s="16" t="s">
        <v>263</v>
      </c>
      <c r="F204" s="16" t="s">
        <v>134</v>
      </c>
      <c r="G204" s="16"/>
      <c r="H204" s="19">
        <v>227</v>
      </c>
      <c r="I204" s="86"/>
      <c r="J204" s="13">
        <f t="shared" ref="J204:M204" si="70">J205</f>
        <v>100000</v>
      </c>
      <c r="K204" s="13"/>
      <c r="L204" s="215">
        <f t="shared" si="69"/>
        <v>100000</v>
      </c>
      <c r="M204" s="13">
        <f t="shared" si="70"/>
        <v>100000</v>
      </c>
    </row>
    <row r="205" spans="1:13">
      <c r="A205" s="17" t="s">
        <v>264</v>
      </c>
      <c r="B205" s="16" t="s">
        <v>99</v>
      </c>
      <c r="C205" s="16" t="s">
        <v>123</v>
      </c>
      <c r="D205" s="16" t="s">
        <v>261</v>
      </c>
      <c r="E205" s="16" t="s">
        <v>263</v>
      </c>
      <c r="F205" s="16" t="s">
        <v>134</v>
      </c>
      <c r="G205" s="16"/>
      <c r="H205" s="16">
        <v>227</v>
      </c>
      <c r="I205" s="87">
        <v>1135</v>
      </c>
      <c r="J205" s="57">
        <v>100000</v>
      </c>
      <c r="K205" s="57"/>
      <c r="L205" s="215">
        <f t="shared" si="69"/>
        <v>100000</v>
      </c>
      <c r="M205" s="57">
        <v>100000</v>
      </c>
    </row>
    <row r="206" spans="1:13">
      <c r="A206" s="17" t="s">
        <v>266</v>
      </c>
      <c r="B206" s="16" t="s">
        <v>99</v>
      </c>
      <c r="C206" s="16" t="s">
        <v>123</v>
      </c>
      <c r="D206" s="16" t="s">
        <v>261</v>
      </c>
      <c r="E206" s="16" t="s">
        <v>263</v>
      </c>
      <c r="F206" s="16">
        <v>244</v>
      </c>
      <c r="G206" s="16"/>
      <c r="H206" s="16">
        <v>342</v>
      </c>
      <c r="I206" s="56"/>
      <c r="J206" s="57">
        <f t="shared" ref="J206:M206" si="71">J207</f>
        <v>100000</v>
      </c>
      <c r="K206" s="57"/>
      <c r="L206" s="215">
        <f t="shared" si="69"/>
        <v>100000</v>
      </c>
      <c r="M206" s="57">
        <f t="shared" si="71"/>
        <v>100000</v>
      </c>
    </row>
    <row r="207" spans="1:13">
      <c r="A207" s="17" t="s">
        <v>267</v>
      </c>
      <c r="B207" s="16" t="s">
        <v>99</v>
      </c>
      <c r="C207" s="16" t="s">
        <v>123</v>
      </c>
      <c r="D207" s="16" t="s">
        <v>261</v>
      </c>
      <c r="E207" s="16" t="s">
        <v>263</v>
      </c>
      <c r="F207" s="16">
        <v>244</v>
      </c>
      <c r="G207" s="16"/>
      <c r="H207" s="16">
        <v>342</v>
      </c>
      <c r="I207" s="56">
        <v>1120</v>
      </c>
      <c r="J207" s="57">
        <v>100000</v>
      </c>
      <c r="K207" s="57"/>
      <c r="L207" s="215">
        <f t="shared" si="69"/>
        <v>100000</v>
      </c>
      <c r="M207" s="57">
        <v>100000</v>
      </c>
    </row>
    <row r="208" spans="1:13">
      <c r="A208" s="36" t="s">
        <v>268</v>
      </c>
      <c r="B208" s="37" t="s">
        <v>99</v>
      </c>
      <c r="C208" s="5" t="s">
        <v>123</v>
      </c>
      <c r="D208" s="5">
        <v>14</v>
      </c>
      <c r="E208" s="5" t="s">
        <v>1</v>
      </c>
      <c r="F208" s="5" t="s">
        <v>1</v>
      </c>
      <c r="G208" s="5"/>
      <c r="H208" s="5" t="s">
        <v>1</v>
      </c>
      <c r="I208" s="38" t="s">
        <v>1</v>
      </c>
      <c r="J208" s="39">
        <f t="shared" ref="J208:M210" si="72">J209</f>
        <v>135200</v>
      </c>
      <c r="K208" s="39"/>
      <c r="L208" s="35">
        <f t="shared" si="69"/>
        <v>135200</v>
      </c>
      <c r="M208" s="39">
        <f t="shared" si="72"/>
        <v>139256</v>
      </c>
    </row>
    <row r="209" spans="1:13" ht="38.25">
      <c r="A209" s="40" t="s">
        <v>269</v>
      </c>
      <c r="B209" s="5" t="s">
        <v>99</v>
      </c>
      <c r="C209" s="5" t="s">
        <v>123</v>
      </c>
      <c r="D209" s="5">
        <v>14</v>
      </c>
      <c r="E209" s="5" t="s">
        <v>270</v>
      </c>
      <c r="F209" s="5" t="s">
        <v>1</v>
      </c>
      <c r="G209" s="5"/>
      <c r="H209" s="5" t="s">
        <v>1</v>
      </c>
      <c r="I209" s="38" t="s">
        <v>1</v>
      </c>
      <c r="J209" s="39">
        <f t="shared" si="72"/>
        <v>135200</v>
      </c>
      <c r="K209" s="39"/>
      <c r="L209" s="35">
        <f t="shared" si="69"/>
        <v>135200</v>
      </c>
      <c r="M209" s="39">
        <f t="shared" si="72"/>
        <v>139256</v>
      </c>
    </row>
    <row r="210" spans="1:13" ht="54">
      <c r="A210" s="41" t="s">
        <v>271</v>
      </c>
      <c r="B210" s="42" t="s">
        <v>99</v>
      </c>
      <c r="C210" s="42" t="s">
        <v>123</v>
      </c>
      <c r="D210" s="42">
        <v>14</v>
      </c>
      <c r="E210" s="42" t="s">
        <v>272</v>
      </c>
      <c r="F210" s="42" t="s">
        <v>1</v>
      </c>
      <c r="G210" s="42"/>
      <c r="H210" s="42" t="s">
        <v>1</v>
      </c>
      <c r="I210" s="43" t="s">
        <v>1</v>
      </c>
      <c r="J210" s="44">
        <f t="shared" si="72"/>
        <v>135200</v>
      </c>
      <c r="K210" s="44"/>
      <c r="L210" s="214">
        <f t="shared" si="69"/>
        <v>135200</v>
      </c>
      <c r="M210" s="44">
        <f t="shared" si="72"/>
        <v>139256</v>
      </c>
    </row>
    <row r="211" spans="1:13" ht="25.5">
      <c r="A211" s="40" t="s">
        <v>273</v>
      </c>
      <c r="B211" s="42" t="s">
        <v>99</v>
      </c>
      <c r="C211" s="42" t="s">
        <v>123</v>
      </c>
      <c r="D211" s="42">
        <v>14</v>
      </c>
      <c r="E211" s="5" t="s">
        <v>274</v>
      </c>
      <c r="F211" s="5"/>
      <c r="G211" s="5"/>
      <c r="H211" s="5"/>
      <c r="I211" s="38"/>
      <c r="J211" s="39">
        <f>J212+J219</f>
        <v>135200</v>
      </c>
      <c r="K211" s="39"/>
      <c r="L211" s="35">
        <f t="shared" si="69"/>
        <v>135200</v>
      </c>
      <c r="M211" s="39">
        <f>M212+M219</f>
        <v>139256</v>
      </c>
    </row>
    <row r="212" spans="1:13" ht="25.5">
      <c r="A212" s="40" t="s">
        <v>129</v>
      </c>
      <c r="B212" s="5" t="s">
        <v>99</v>
      </c>
      <c r="C212" s="5" t="s">
        <v>123</v>
      </c>
      <c r="D212" s="5">
        <v>14</v>
      </c>
      <c r="E212" s="5" t="s">
        <v>274</v>
      </c>
      <c r="F212" s="5" t="s">
        <v>130</v>
      </c>
      <c r="G212" s="5"/>
      <c r="H212" s="5" t="s">
        <v>1</v>
      </c>
      <c r="I212" s="38" t="s">
        <v>1</v>
      </c>
      <c r="J212" s="39">
        <f t="shared" ref="J212:M213" si="73">J213</f>
        <v>72800</v>
      </c>
      <c r="K212" s="39"/>
      <c r="L212" s="35">
        <f t="shared" si="69"/>
        <v>72800</v>
      </c>
      <c r="M212" s="39">
        <f t="shared" si="73"/>
        <v>74984</v>
      </c>
    </row>
    <row r="213" spans="1:13" ht="38.25">
      <c r="A213" s="40" t="s">
        <v>131</v>
      </c>
      <c r="B213" s="5" t="s">
        <v>99</v>
      </c>
      <c r="C213" s="5" t="s">
        <v>123</v>
      </c>
      <c r="D213" s="5">
        <v>14</v>
      </c>
      <c r="E213" s="5" t="s">
        <v>274</v>
      </c>
      <c r="F213" s="5" t="s">
        <v>132</v>
      </c>
      <c r="G213" s="5"/>
      <c r="H213" s="5" t="s">
        <v>1</v>
      </c>
      <c r="I213" s="38" t="s">
        <v>1</v>
      </c>
      <c r="J213" s="39">
        <f t="shared" si="73"/>
        <v>72800</v>
      </c>
      <c r="K213" s="39"/>
      <c r="L213" s="35">
        <f t="shared" si="69"/>
        <v>72800</v>
      </c>
      <c r="M213" s="39">
        <f t="shared" si="73"/>
        <v>74984</v>
      </c>
    </row>
    <row r="214" spans="1:13" ht="38.25">
      <c r="A214" s="6" t="s">
        <v>133</v>
      </c>
      <c r="B214" s="5" t="s">
        <v>99</v>
      </c>
      <c r="C214" s="5" t="s">
        <v>123</v>
      </c>
      <c r="D214" s="5">
        <v>14</v>
      </c>
      <c r="E214" s="5" t="s">
        <v>274</v>
      </c>
      <c r="F214" s="5" t="s">
        <v>134</v>
      </c>
      <c r="G214" s="5"/>
      <c r="H214" s="5" t="s">
        <v>1</v>
      </c>
      <c r="I214" s="38" t="s">
        <v>1</v>
      </c>
      <c r="J214" s="39">
        <f>J215+J217</f>
        <v>72800</v>
      </c>
      <c r="K214" s="39"/>
      <c r="L214" s="35">
        <f t="shared" si="69"/>
        <v>72800</v>
      </c>
      <c r="M214" s="39">
        <f>M215+M217</f>
        <v>74984</v>
      </c>
    </row>
    <row r="215" spans="1:13">
      <c r="A215" s="17" t="s">
        <v>240</v>
      </c>
      <c r="B215" s="16" t="s">
        <v>99</v>
      </c>
      <c r="C215" s="16" t="s">
        <v>123</v>
      </c>
      <c r="D215" s="16">
        <v>14</v>
      </c>
      <c r="E215" s="61" t="s">
        <v>274</v>
      </c>
      <c r="F215" s="16" t="s">
        <v>134</v>
      </c>
      <c r="G215" s="16"/>
      <c r="H215" s="16">
        <v>227</v>
      </c>
      <c r="I215" s="19" t="s">
        <v>1</v>
      </c>
      <c r="J215" s="12">
        <f t="shared" ref="J215:M215" si="74">J216</f>
        <v>62400</v>
      </c>
      <c r="K215" s="12"/>
      <c r="L215" s="215">
        <f t="shared" si="69"/>
        <v>62400</v>
      </c>
      <c r="M215" s="12">
        <f t="shared" si="74"/>
        <v>64272</v>
      </c>
    </row>
    <row r="216" spans="1:13">
      <c r="A216" s="17" t="s">
        <v>275</v>
      </c>
      <c r="B216" s="16" t="s">
        <v>99</v>
      </c>
      <c r="C216" s="16" t="s">
        <v>123</v>
      </c>
      <c r="D216" s="16">
        <v>14</v>
      </c>
      <c r="E216" s="61" t="s">
        <v>274</v>
      </c>
      <c r="F216" s="16" t="s">
        <v>134</v>
      </c>
      <c r="G216" s="16"/>
      <c r="H216" s="16">
        <v>227</v>
      </c>
      <c r="I216" s="19" t="s">
        <v>276</v>
      </c>
      <c r="J216" s="12">
        <v>62400</v>
      </c>
      <c r="K216" s="12"/>
      <c r="L216" s="215">
        <f t="shared" si="69"/>
        <v>62400</v>
      </c>
      <c r="M216" s="12">
        <v>64272</v>
      </c>
    </row>
    <row r="217" spans="1:13">
      <c r="A217" s="17" t="s">
        <v>242</v>
      </c>
      <c r="B217" s="16" t="s">
        <v>99</v>
      </c>
      <c r="C217" s="16" t="s">
        <v>123</v>
      </c>
      <c r="D217" s="16">
        <v>14</v>
      </c>
      <c r="E217" s="61" t="s">
        <v>274</v>
      </c>
      <c r="F217" s="16" t="s">
        <v>134</v>
      </c>
      <c r="G217" s="16"/>
      <c r="H217" s="16">
        <v>340</v>
      </c>
      <c r="I217" s="19" t="s">
        <v>1</v>
      </c>
      <c r="J217" s="12">
        <f t="shared" ref="J217:M217" si="75">J218</f>
        <v>10400</v>
      </c>
      <c r="K217" s="12"/>
      <c r="L217" s="215">
        <f t="shared" si="69"/>
        <v>10400</v>
      </c>
      <c r="M217" s="12">
        <f t="shared" si="75"/>
        <v>10712</v>
      </c>
    </row>
    <row r="218" spans="1:13" ht="25.5">
      <c r="A218" s="17" t="s">
        <v>173</v>
      </c>
      <c r="B218" s="16" t="s">
        <v>99</v>
      </c>
      <c r="C218" s="16" t="s">
        <v>123</v>
      </c>
      <c r="D218" s="16">
        <v>14</v>
      </c>
      <c r="E218" s="61" t="s">
        <v>274</v>
      </c>
      <c r="F218" s="16" t="s">
        <v>134</v>
      </c>
      <c r="G218" s="16"/>
      <c r="H218" s="16">
        <v>346</v>
      </c>
      <c r="I218" s="19">
        <v>1123</v>
      </c>
      <c r="J218" s="12">
        <v>10400</v>
      </c>
      <c r="K218" s="12"/>
      <c r="L218" s="215">
        <f t="shared" si="69"/>
        <v>10400</v>
      </c>
      <c r="M218" s="12">
        <v>10712</v>
      </c>
    </row>
    <row r="219" spans="1:13" ht="25.5">
      <c r="A219" s="81" t="s">
        <v>140</v>
      </c>
      <c r="B219" s="46" t="s">
        <v>99</v>
      </c>
      <c r="C219" s="46" t="s">
        <v>123</v>
      </c>
      <c r="D219" s="46">
        <v>14</v>
      </c>
      <c r="E219" s="5" t="s">
        <v>274</v>
      </c>
      <c r="F219" s="63" t="s">
        <v>141</v>
      </c>
      <c r="G219" s="63"/>
      <c r="H219" s="16"/>
      <c r="I219" s="19"/>
      <c r="J219" s="26">
        <f t="shared" ref="J219:M221" si="76">J220</f>
        <v>62400</v>
      </c>
      <c r="K219" s="26"/>
      <c r="L219" s="35">
        <f t="shared" si="69"/>
        <v>62400</v>
      </c>
      <c r="M219" s="26">
        <f t="shared" si="76"/>
        <v>64272</v>
      </c>
    </row>
    <row r="220" spans="1:13">
      <c r="A220" s="64" t="s">
        <v>142</v>
      </c>
      <c r="B220" s="46" t="s">
        <v>99</v>
      </c>
      <c r="C220" s="46" t="s">
        <v>123</v>
      </c>
      <c r="D220" s="46">
        <v>14</v>
      </c>
      <c r="E220" s="5" t="s">
        <v>274</v>
      </c>
      <c r="F220" s="63" t="s">
        <v>143</v>
      </c>
      <c r="G220" s="63"/>
      <c r="H220" s="16"/>
      <c r="I220" s="19"/>
      <c r="J220" s="26">
        <f t="shared" si="76"/>
        <v>62400</v>
      </c>
      <c r="K220" s="26"/>
      <c r="L220" s="35">
        <f t="shared" si="69"/>
        <v>62400</v>
      </c>
      <c r="M220" s="26">
        <f t="shared" si="76"/>
        <v>64272</v>
      </c>
    </row>
    <row r="221" spans="1:13" ht="25.5">
      <c r="A221" s="17" t="s">
        <v>146</v>
      </c>
      <c r="B221" s="16" t="s">
        <v>99</v>
      </c>
      <c r="C221" s="16" t="s">
        <v>123</v>
      </c>
      <c r="D221" s="16">
        <v>14</v>
      </c>
      <c r="E221" s="61" t="s">
        <v>274</v>
      </c>
      <c r="F221" s="16">
        <v>350</v>
      </c>
      <c r="G221" s="16"/>
      <c r="H221" s="16">
        <v>296</v>
      </c>
      <c r="I221" s="19"/>
      <c r="J221" s="12">
        <f t="shared" si="76"/>
        <v>62400</v>
      </c>
      <c r="K221" s="12"/>
      <c r="L221" s="215">
        <f t="shared" si="69"/>
        <v>62400</v>
      </c>
      <c r="M221" s="12">
        <f t="shared" si="76"/>
        <v>64272</v>
      </c>
    </row>
    <row r="222" spans="1:13" ht="25.5">
      <c r="A222" s="66" t="s">
        <v>146</v>
      </c>
      <c r="B222" s="16" t="s">
        <v>99</v>
      </c>
      <c r="C222" s="16" t="s">
        <v>123</v>
      </c>
      <c r="D222" s="16">
        <v>14</v>
      </c>
      <c r="E222" s="61" t="s">
        <v>274</v>
      </c>
      <c r="F222" s="16">
        <v>350</v>
      </c>
      <c r="G222" s="16"/>
      <c r="H222" s="16">
        <v>296</v>
      </c>
      <c r="I222" s="19">
        <v>1146</v>
      </c>
      <c r="J222" s="12">
        <v>62400</v>
      </c>
      <c r="K222" s="12"/>
      <c r="L222" s="215">
        <f t="shared" si="69"/>
        <v>62400</v>
      </c>
      <c r="M222" s="12">
        <v>64272</v>
      </c>
    </row>
    <row r="223" spans="1:13">
      <c r="A223" s="36" t="s">
        <v>277</v>
      </c>
      <c r="B223" s="37" t="s">
        <v>99</v>
      </c>
      <c r="C223" s="5" t="s">
        <v>149</v>
      </c>
      <c r="D223" s="5" t="s">
        <v>1</v>
      </c>
      <c r="E223" s="5" t="s">
        <v>1</v>
      </c>
      <c r="F223" s="5" t="s">
        <v>1</v>
      </c>
      <c r="G223" s="5"/>
      <c r="H223" s="5" t="s">
        <v>1</v>
      </c>
      <c r="I223" s="38" t="s">
        <v>1</v>
      </c>
      <c r="J223" s="39">
        <f>J224+J240+J251</f>
        <v>14859271.560000001</v>
      </c>
      <c r="K223" s="39"/>
      <c r="L223" s="35">
        <f t="shared" si="69"/>
        <v>14859271.560000001</v>
      </c>
      <c r="M223" s="39">
        <f>M224+M240+M251</f>
        <v>15238594.970000001</v>
      </c>
    </row>
    <row r="224" spans="1:13">
      <c r="A224" s="36" t="s">
        <v>278</v>
      </c>
      <c r="B224" s="37">
        <v>803</v>
      </c>
      <c r="C224" s="73" t="s">
        <v>149</v>
      </c>
      <c r="D224" s="73" t="s">
        <v>279</v>
      </c>
      <c r="E224" s="5"/>
      <c r="F224" s="5"/>
      <c r="G224" s="5"/>
      <c r="H224" s="5"/>
      <c r="I224" s="38"/>
      <c r="J224" s="39">
        <f t="shared" ref="J224:M231" si="77">J225</f>
        <v>215157.9</v>
      </c>
      <c r="K224" s="39"/>
      <c r="L224" s="35">
        <f t="shared" si="69"/>
        <v>215157.9</v>
      </c>
      <c r="M224" s="39">
        <f t="shared" si="77"/>
        <v>215157.9</v>
      </c>
    </row>
    <row r="225" spans="1:13">
      <c r="A225" s="89" t="s">
        <v>105</v>
      </c>
      <c r="B225" s="37">
        <v>803</v>
      </c>
      <c r="C225" s="73" t="s">
        <v>149</v>
      </c>
      <c r="D225" s="73" t="s">
        <v>279</v>
      </c>
      <c r="E225" s="5" t="s">
        <v>106</v>
      </c>
      <c r="F225" s="5"/>
      <c r="G225" s="5"/>
      <c r="H225" s="5"/>
      <c r="I225" s="38"/>
      <c r="J225" s="39">
        <f t="shared" si="77"/>
        <v>215157.9</v>
      </c>
      <c r="K225" s="39"/>
      <c r="L225" s="35">
        <f t="shared" si="69"/>
        <v>215157.9</v>
      </c>
      <c r="M225" s="39">
        <f t="shared" si="77"/>
        <v>215157.9</v>
      </c>
    </row>
    <row r="226" spans="1:13">
      <c r="A226" s="90" t="s">
        <v>227</v>
      </c>
      <c r="B226" s="37">
        <v>803</v>
      </c>
      <c r="C226" s="73" t="s">
        <v>149</v>
      </c>
      <c r="D226" s="73" t="s">
        <v>279</v>
      </c>
      <c r="E226" s="5" t="s">
        <v>228</v>
      </c>
      <c r="F226" s="5"/>
      <c r="G226" s="5"/>
      <c r="H226" s="5"/>
      <c r="I226" s="38"/>
      <c r="J226" s="39">
        <f t="shared" ref="J226:M226" si="78">J227+J234</f>
        <v>215157.9</v>
      </c>
      <c r="K226" s="39"/>
      <c r="L226" s="35">
        <f t="shared" si="69"/>
        <v>215157.9</v>
      </c>
      <c r="M226" s="39">
        <f t="shared" si="78"/>
        <v>215157.9</v>
      </c>
    </row>
    <row r="227" spans="1:13" ht="81">
      <c r="A227" s="91" t="s">
        <v>280</v>
      </c>
      <c r="B227" s="71">
        <v>803</v>
      </c>
      <c r="C227" s="72" t="s">
        <v>149</v>
      </c>
      <c r="D227" s="72" t="s">
        <v>279</v>
      </c>
      <c r="E227" s="42" t="s">
        <v>281</v>
      </c>
      <c r="F227" s="42"/>
      <c r="G227" s="42"/>
      <c r="H227" s="42"/>
      <c r="I227" s="43"/>
      <c r="J227" s="44">
        <f t="shared" si="77"/>
        <v>76800</v>
      </c>
      <c r="K227" s="44"/>
      <c r="L227" s="214">
        <f t="shared" si="69"/>
        <v>76800</v>
      </c>
      <c r="M227" s="44">
        <f t="shared" si="77"/>
        <v>76800</v>
      </c>
    </row>
    <row r="228" spans="1:13" ht="25.5">
      <c r="A228" s="40" t="s">
        <v>129</v>
      </c>
      <c r="B228" s="37">
        <v>803</v>
      </c>
      <c r="C228" s="73" t="s">
        <v>149</v>
      </c>
      <c r="D228" s="73" t="s">
        <v>279</v>
      </c>
      <c r="E228" s="5" t="s">
        <v>281</v>
      </c>
      <c r="F228" s="5">
        <v>200</v>
      </c>
      <c r="G228" s="5"/>
      <c r="H228" s="5"/>
      <c r="I228" s="38"/>
      <c r="J228" s="39">
        <f t="shared" si="77"/>
        <v>76800</v>
      </c>
      <c r="K228" s="39"/>
      <c r="L228" s="35">
        <f t="shared" si="69"/>
        <v>76800</v>
      </c>
      <c r="M228" s="39">
        <f t="shared" si="77"/>
        <v>76800</v>
      </c>
    </row>
    <row r="229" spans="1:13" ht="38.25">
      <c r="A229" s="40" t="s">
        <v>131</v>
      </c>
      <c r="B229" s="37">
        <v>803</v>
      </c>
      <c r="C229" s="73" t="s">
        <v>149</v>
      </c>
      <c r="D229" s="73" t="s">
        <v>279</v>
      </c>
      <c r="E229" s="5" t="s">
        <v>281</v>
      </c>
      <c r="F229" s="5">
        <v>240</v>
      </c>
      <c r="G229" s="5"/>
      <c r="H229" s="5"/>
      <c r="I229" s="38"/>
      <c r="J229" s="39">
        <f t="shared" si="77"/>
        <v>76800</v>
      </c>
      <c r="K229" s="39"/>
      <c r="L229" s="35">
        <f t="shared" si="69"/>
        <v>76800</v>
      </c>
      <c r="M229" s="39">
        <f t="shared" si="77"/>
        <v>76800</v>
      </c>
    </row>
    <row r="230" spans="1:13" ht="38.25">
      <c r="A230" s="6" t="s">
        <v>133</v>
      </c>
      <c r="B230" s="37">
        <v>803</v>
      </c>
      <c r="C230" s="73" t="s">
        <v>149</v>
      </c>
      <c r="D230" s="73" t="s">
        <v>279</v>
      </c>
      <c r="E230" s="5" t="s">
        <v>281</v>
      </c>
      <c r="F230" s="5">
        <v>244</v>
      </c>
      <c r="G230" s="5"/>
      <c r="H230" s="5"/>
      <c r="I230" s="38"/>
      <c r="J230" s="39">
        <f t="shared" si="77"/>
        <v>76800</v>
      </c>
      <c r="K230" s="39"/>
      <c r="L230" s="35">
        <f t="shared" si="69"/>
        <v>76800</v>
      </c>
      <c r="M230" s="39">
        <f t="shared" si="77"/>
        <v>76800</v>
      </c>
    </row>
    <row r="231" spans="1:13">
      <c r="A231" s="17" t="s">
        <v>188</v>
      </c>
      <c r="B231" s="74">
        <v>803</v>
      </c>
      <c r="C231" s="75" t="s">
        <v>149</v>
      </c>
      <c r="D231" s="75" t="s">
        <v>279</v>
      </c>
      <c r="E231" s="61" t="s">
        <v>281</v>
      </c>
      <c r="F231" s="61">
        <v>244</v>
      </c>
      <c r="G231" s="61"/>
      <c r="H231" s="61">
        <v>226</v>
      </c>
      <c r="I231" s="56"/>
      <c r="J231" s="57">
        <f t="shared" si="77"/>
        <v>76800</v>
      </c>
      <c r="K231" s="57"/>
      <c r="L231" s="215">
        <f t="shared" si="69"/>
        <v>76800</v>
      </c>
      <c r="M231" s="57">
        <f t="shared" si="77"/>
        <v>76800</v>
      </c>
    </row>
    <row r="232" spans="1:13">
      <c r="A232" s="17" t="s">
        <v>282</v>
      </c>
      <c r="B232" s="74">
        <v>803</v>
      </c>
      <c r="C232" s="75" t="s">
        <v>149</v>
      </c>
      <c r="D232" s="75" t="s">
        <v>279</v>
      </c>
      <c r="E232" s="61" t="s">
        <v>281</v>
      </c>
      <c r="F232" s="61">
        <v>244</v>
      </c>
      <c r="G232" s="61"/>
      <c r="H232" s="61">
        <v>226</v>
      </c>
      <c r="I232" s="56">
        <v>1140</v>
      </c>
      <c r="J232" s="13">
        <v>76800</v>
      </c>
      <c r="K232" s="13"/>
      <c r="L232" s="215">
        <f t="shared" si="69"/>
        <v>76800</v>
      </c>
      <c r="M232" s="13">
        <v>76800</v>
      </c>
    </row>
    <row r="233" spans="1:13" s="60" customFormat="1">
      <c r="A233" s="50" t="s">
        <v>848</v>
      </c>
      <c r="B233" s="178"/>
      <c r="C233" s="179"/>
      <c r="D233" s="179"/>
      <c r="E233" s="62"/>
      <c r="F233" s="62"/>
      <c r="G233" s="62"/>
      <c r="H233" s="62"/>
      <c r="I233" s="58"/>
      <c r="J233" s="108"/>
      <c r="K233" s="108"/>
      <c r="L233" s="215">
        <f t="shared" si="69"/>
        <v>0</v>
      </c>
      <c r="M233" s="108"/>
    </row>
    <row r="234" spans="1:13">
      <c r="A234" s="70" t="s">
        <v>283</v>
      </c>
      <c r="B234" s="71">
        <v>803</v>
      </c>
      <c r="C234" s="72" t="s">
        <v>149</v>
      </c>
      <c r="D234" s="72" t="s">
        <v>279</v>
      </c>
      <c r="E234" s="42" t="s">
        <v>284</v>
      </c>
      <c r="F234" s="42"/>
      <c r="G234" s="42"/>
      <c r="H234" s="42"/>
      <c r="I234" s="56"/>
      <c r="J234" s="44">
        <f t="shared" ref="J234:M238" si="79">J235</f>
        <v>138357.9</v>
      </c>
      <c r="K234" s="44"/>
      <c r="L234" s="214">
        <f t="shared" si="69"/>
        <v>138357.9</v>
      </c>
      <c r="M234" s="44">
        <f t="shared" si="79"/>
        <v>138357.9</v>
      </c>
    </row>
    <row r="235" spans="1:13" ht="25.5">
      <c r="A235" s="40" t="s">
        <v>129</v>
      </c>
      <c r="B235" s="37">
        <v>803</v>
      </c>
      <c r="C235" s="73" t="s">
        <v>149</v>
      </c>
      <c r="D235" s="73" t="s">
        <v>279</v>
      </c>
      <c r="E235" s="5" t="s">
        <v>284</v>
      </c>
      <c r="F235" s="5">
        <v>200</v>
      </c>
      <c r="G235" s="5"/>
      <c r="H235" s="5"/>
      <c r="I235" s="56"/>
      <c r="J235" s="39">
        <f t="shared" si="79"/>
        <v>138357.9</v>
      </c>
      <c r="K235" s="39"/>
      <c r="L235" s="35">
        <f t="shared" si="69"/>
        <v>138357.9</v>
      </c>
      <c r="M235" s="39">
        <f t="shared" si="79"/>
        <v>138357.9</v>
      </c>
    </row>
    <row r="236" spans="1:13" ht="38.25">
      <c r="A236" s="40" t="s">
        <v>131</v>
      </c>
      <c r="B236" s="37">
        <v>803</v>
      </c>
      <c r="C236" s="73" t="s">
        <v>149</v>
      </c>
      <c r="D236" s="73" t="s">
        <v>279</v>
      </c>
      <c r="E236" s="5" t="s">
        <v>284</v>
      </c>
      <c r="F236" s="5">
        <v>240</v>
      </c>
      <c r="G236" s="5"/>
      <c r="H236" s="5"/>
      <c r="I236" s="56"/>
      <c r="J236" s="39">
        <f t="shared" si="79"/>
        <v>138357.9</v>
      </c>
      <c r="K236" s="39"/>
      <c r="L236" s="35">
        <f t="shared" si="69"/>
        <v>138357.9</v>
      </c>
      <c r="M236" s="39">
        <f t="shared" si="79"/>
        <v>138357.9</v>
      </c>
    </row>
    <row r="237" spans="1:13" ht="38.25">
      <c r="A237" s="6" t="s">
        <v>133</v>
      </c>
      <c r="B237" s="37">
        <v>803</v>
      </c>
      <c r="C237" s="73" t="s">
        <v>149</v>
      </c>
      <c r="D237" s="73" t="s">
        <v>279</v>
      </c>
      <c r="E237" s="5" t="s">
        <v>284</v>
      </c>
      <c r="F237" s="5">
        <v>244</v>
      </c>
      <c r="G237" s="5"/>
      <c r="H237" s="5"/>
      <c r="I237" s="56"/>
      <c r="J237" s="39">
        <f t="shared" si="79"/>
        <v>138357.9</v>
      </c>
      <c r="K237" s="39"/>
      <c r="L237" s="35">
        <f t="shared" si="69"/>
        <v>138357.9</v>
      </c>
      <c r="M237" s="39">
        <f t="shared" si="79"/>
        <v>138357.9</v>
      </c>
    </row>
    <row r="238" spans="1:13">
      <c r="A238" s="17" t="s">
        <v>188</v>
      </c>
      <c r="B238" s="74">
        <v>803</v>
      </c>
      <c r="C238" s="75" t="s">
        <v>149</v>
      </c>
      <c r="D238" s="75" t="s">
        <v>279</v>
      </c>
      <c r="E238" s="61" t="s">
        <v>284</v>
      </c>
      <c r="F238" s="61">
        <v>244</v>
      </c>
      <c r="G238" s="61"/>
      <c r="H238" s="61">
        <v>226</v>
      </c>
      <c r="I238" s="56"/>
      <c r="J238" s="57">
        <f t="shared" si="79"/>
        <v>138357.9</v>
      </c>
      <c r="K238" s="57"/>
      <c r="L238" s="215">
        <f t="shared" si="69"/>
        <v>138357.9</v>
      </c>
      <c r="M238" s="57">
        <f t="shared" si="79"/>
        <v>138357.9</v>
      </c>
    </row>
    <row r="239" spans="1:13">
      <c r="A239" s="17" t="s">
        <v>282</v>
      </c>
      <c r="B239" s="74">
        <v>803</v>
      </c>
      <c r="C239" s="75" t="s">
        <v>149</v>
      </c>
      <c r="D239" s="75" t="s">
        <v>279</v>
      </c>
      <c r="E239" s="61" t="s">
        <v>284</v>
      </c>
      <c r="F239" s="61">
        <v>244</v>
      </c>
      <c r="G239" s="61"/>
      <c r="H239" s="61">
        <v>226</v>
      </c>
      <c r="I239" s="56">
        <v>1140</v>
      </c>
      <c r="J239" s="57">
        <v>138357.9</v>
      </c>
      <c r="K239" s="57"/>
      <c r="L239" s="215">
        <f t="shared" si="69"/>
        <v>138357.9</v>
      </c>
      <c r="M239" s="57">
        <v>138357.9</v>
      </c>
    </row>
    <row r="240" spans="1:13">
      <c r="A240" s="36" t="s">
        <v>291</v>
      </c>
      <c r="B240" s="37" t="s">
        <v>99</v>
      </c>
      <c r="C240" s="5" t="s">
        <v>149</v>
      </c>
      <c r="D240" s="5" t="s">
        <v>261</v>
      </c>
      <c r="E240" s="5" t="s">
        <v>1</v>
      </c>
      <c r="F240" s="5" t="s">
        <v>1</v>
      </c>
      <c r="G240" s="5"/>
      <c r="H240" s="5" t="s">
        <v>1</v>
      </c>
      <c r="I240" s="38" t="s">
        <v>1</v>
      </c>
      <c r="J240" s="39">
        <f t="shared" ref="J240:M245" si="80">J241</f>
        <v>12724897.66</v>
      </c>
      <c r="K240" s="39"/>
      <c r="L240" s="35">
        <f t="shared" si="69"/>
        <v>12724897.66</v>
      </c>
      <c r="M240" s="39">
        <f t="shared" si="80"/>
        <v>13046644.59</v>
      </c>
    </row>
    <row r="241" spans="1:13" ht="51">
      <c r="A241" s="40" t="s">
        <v>292</v>
      </c>
      <c r="B241" s="5" t="s">
        <v>99</v>
      </c>
      <c r="C241" s="5" t="s">
        <v>149</v>
      </c>
      <c r="D241" s="5" t="s">
        <v>261</v>
      </c>
      <c r="E241" s="5" t="s">
        <v>293</v>
      </c>
      <c r="F241" s="5" t="s">
        <v>1</v>
      </c>
      <c r="G241" s="5"/>
      <c r="H241" s="5" t="s">
        <v>1</v>
      </c>
      <c r="I241" s="38" t="s">
        <v>1</v>
      </c>
      <c r="J241" s="39">
        <f t="shared" si="80"/>
        <v>12724897.66</v>
      </c>
      <c r="K241" s="39"/>
      <c r="L241" s="35">
        <f t="shared" si="69"/>
        <v>12724897.66</v>
      </c>
      <c r="M241" s="39">
        <f t="shared" si="80"/>
        <v>13046644.59</v>
      </c>
    </row>
    <row r="242" spans="1:13">
      <c r="A242" s="40" t="s">
        <v>294</v>
      </c>
      <c r="B242" s="5" t="s">
        <v>99</v>
      </c>
      <c r="C242" s="5" t="s">
        <v>149</v>
      </c>
      <c r="D242" s="5" t="s">
        <v>261</v>
      </c>
      <c r="E242" s="5" t="s">
        <v>293</v>
      </c>
      <c r="F242" s="5" t="s">
        <v>1</v>
      </c>
      <c r="G242" s="5"/>
      <c r="H242" s="5" t="s">
        <v>1</v>
      </c>
      <c r="I242" s="38" t="s">
        <v>1</v>
      </c>
      <c r="J242" s="39">
        <f t="shared" si="80"/>
        <v>12724897.66</v>
      </c>
      <c r="K242" s="39"/>
      <c r="L242" s="35">
        <f t="shared" si="69"/>
        <v>12724897.66</v>
      </c>
      <c r="M242" s="39">
        <f t="shared" si="80"/>
        <v>13046644.59</v>
      </c>
    </row>
    <row r="243" spans="1:13" ht="40.5">
      <c r="A243" s="41" t="s">
        <v>295</v>
      </c>
      <c r="B243" s="42" t="s">
        <v>99</v>
      </c>
      <c r="C243" s="42" t="s">
        <v>149</v>
      </c>
      <c r="D243" s="42" t="s">
        <v>261</v>
      </c>
      <c r="E243" s="42" t="s">
        <v>296</v>
      </c>
      <c r="F243" s="42" t="s">
        <v>1</v>
      </c>
      <c r="G243" s="42"/>
      <c r="H243" s="42" t="s">
        <v>1</v>
      </c>
      <c r="I243" s="43" t="s">
        <v>1</v>
      </c>
      <c r="J243" s="44">
        <f t="shared" si="80"/>
        <v>12724897.66</v>
      </c>
      <c r="K243" s="44"/>
      <c r="L243" s="214">
        <f t="shared" si="69"/>
        <v>12724897.66</v>
      </c>
      <c r="M243" s="44">
        <f t="shared" si="80"/>
        <v>13046644.59</v>
      </c>
    </row>
    <row r="244" spans="1:13" ht="25.5">
      <c r="A244" s="40" t="s">
        <v>129</v>
      </c>
      <c r="B244" s="5" t="s">
        <v>99</v>
      </c>
      <c r="C244" s="5" t="s">
        <v>149</v>
      </c>
      <c r="D244" s="5" t="s">
        <v>261</v>
      </c>
      <c r="E244" s="5" t="s">
        <v>296</v>
      </c>
      <c r="F244" s="5" t="s">
        <v>130</v>
      </c>
      <c r="G244" s="5"/>
      <c r="H244" s="5" t="s">
        <v>1</v>
      </c>
      <c r="I244" s="38" t="s">
        <v>1</v>
      </c>
      <c r="J244" s="39">
        <f t="shared" si="80"/>
        <v>12724897.66</v>
      </c>
      <c r="K244" s="39"/>
      <c r="L244" s="35">
        <f t="shared" si="69"/>
        <v>12724897.66</v>
      </c>
      <c r="M244" s="39">
        <f t="shared" si="80"/>
        <v>13046644.59</v>
      </c>
    </row>
    <row r="245" spans="1:13" ht="38.25">
      <c r="A245" s="40" t="s">
        <v>131</v>
      </c>
      <c r="B245" s="5" t="s">
        <v>99</v>
      </c>
      <c r="C245" s="5" t="s">
        <v>149</v>
      </c>
      <c r="D245" s="5" t="s">
        <v>261</v>
      </c>
      <c r="E245" s="5" t="s">
        <v>296</v>
      </c>
      <c r="F245" s="5" t="s">
        <v>132</v>
      </c>
      <c r="G245" s="5"/>
      <c r="H245" s="5" t="s">
        <v>1</v>
      </c>
      <c r="I245" s="38" t="s">
        <v>1</v>
      </c>
      <c r="J245" s="39">
        <f t="shared" si="80"/>
        <v>12724897.66</v>
      </c>
      <c r="K245" s="39"/>
      <c r="L245" s="35">
        <f t="shared" si="69"/>
        <v>12724897.66</v>
      </c>
      <c r="M245" s="39">
        <f t="shared" si="80"/>
        <v>13046644.59</v>
      </c>
    </row>
    <row r="246" spans="1:13" ht="38.25">
      <c r="A246" s="6" t="s">
        <v>133</v>
      </c>
      <c r="B246" s="5" t="s">
        <v>99</v>
      </c>
      <c r="C246" s="5" t="s">
        <v>149</v>
      </c>
      <c r="D246" s="5" t="s">
        <v>261</v>
      </c>
      <c r="E246" s="5" t="s">
        <v>296</v>
      </c>
      <c r="F246" s="5" t="s">
        <v>134</v>
      </c>
      <c r="G246" s="5"/>
      <c r="H246" s="5" t="s">
        <v>1</v>
      </c>
      <c r="I246" s="38" t="s">
        <v>1</v>
      </c>
      <c r="J246" s="39">
        <f>J247</f>
        <v>12724897.66</v>
      </c>
      <c r="K246" s="39"/>
      <c r="L246" s="35">
        <f t="shared" si="69"/>
        <v>12724897.66</v>
      </c>
      <c r="M246" s="39">
        <f>M247</f>
        <v>13046644.59</v>
      </c>
    </row>
    <row r="247" spans="1:13">
      <c r="A247" s="17" t="s">
        <v>164</v>
      </c>
      <c r="B247" s="16" t="s">
        <v>99</v>
      </c>
      <c r="C247" s="16" t="s">
        <v>149</v>
      </c>
      <c r="D247" s="16" t="s">
        <v>261</v>
      </c>
      <c r="E247" s="61" t="s">
        <v>296</v>
      </c>
      <c r="F247" s="16" t="s">
        <v>134</v>
      </c>
      <c r="G247" s="16"/>
      <c r="H247" s="16" t="s">
        <v>165</v>
      </c>
      <c r="I247" s="19" t="s">
        <v>1</v>
      </c>
      <c r="J247" s="12">
        <f>J248+J249</f>
        <v>12724897.66</v>
      </c>
      <c r="K247" s="12"/>
      <c r="L247" s="215">
        <f t="shared" si="69"/>
        <v>12724897.66</v>
      </c>
      <c r="M247" s="12">
        <f>M248+M249</f>
        <v>13046644.59</v>
      </c>
    </row>
    <row r="248" spans="1:13" ht="25.5">
      <c r="A248" s="17" t="s">
        <v>234</v>
      </c>
      <c r="B248" s="16" t="s">
        <v>99</v>
      </c>
      <c r="C248" s="16" t="s">
        <v>149</v>
      </c>
      <c r="D248" s="16" t="s">
        <v>261</v>
      </c>
      <c r="E248" s="61" t="s">
        <v>296</v>
      </c>
      <c r="F248" s="16" t="s">
        <v>134</v>
      </c>
      <c r="G248" s="16"/>
      <c r="H248" s="16" t="s">
        <v>165</v>
      </c>
      <c r="I248" s="19" t="s">
        <v>185</v>
      </c>
      <c r="J248" s="13">
        <v>2000000</v>
      </c>
      <c r="K248" s="13"/>
      <c r="L248" s="215">
        <f t="shared" si="69"/>
        <v>2000000</v>
      </c>
      <c r="M248" s="13">
        <v>2000000</v>
      </c>
    </row>
    <row r="249" spans="1:13" ht="25.5">
      <c r="A249" s="17" t="s">
        <v>297</v>
      </c>
      <c r="B249" s="16" t="s">
        <v>99</v>
      </c>
      <c r="C249" s="16" t="s">
        <v>149</v>
      </c>
      <c r="D249" s="16" t="s">
        <v>261</v>
      </c>
      <c r="E249" s="61" t="s">
        <v>296</v>
      </c>
      <c r="F249" s="16" t="s">
        <v>134</v>
      </c>
      <c r="G249" s="16"/>
      <c r="H249" s="16" t="s">
        <v>165</v>
      </c>
      <c r="I249" s="19">
        <v>1111</v>
      </c>
      <c r="J249" s="13">
        <v>10724897.66</v>
      </c>
      <c r="K249" s="13">
        <v>-10724897.66</v>
      </c>
      <c r="L249" s="215">
        <f t="shared" si="69"/>
        <v>0</v>
      </c>
      <c r="M249" s="13">
        <v>11046644.59</v>
      </c>
    </row>
    <row r="250" spans="1:13">
      <c r="A250" s="17" t="s">
        <v>239</v>
      </c>
      <c r="B250" s="16" t="s">
        <v>99</v>
      </c>
      <c r="C250" s="16" t="s">
        <v>149</v>
      </c>
      <c r="D250" s="16" t="s">
        <v>261</v>
      </c>
      <c r="E250" s="61" t="s">
        <v>296</v>
      </c>
      <c r="F250" s="16" t="s">
        <v>134</v>
      </c>
      <c r="G250" s="16"/>
      <c r="H250" s="16" t="s">
        <v>165</v>
      </c>
      <c r="I250" s="19">
        <v>1129</v>
      </c>
      <c r="J250" s="13"/>
      <c r="K250" s="13">
        <v>10724897.66</v>
      </c>
      <c r="L250" s="215">
        <f t="shared" si="69"/>
        <v>10724897.66</v>
      </c>
      <c r="M250" s="13"/>
    </row>
    <row r="251" spans="1:13" ht="25.5">
      <c r="A251" s="36" t="s">
        <v>301</v>
      </c>
      <c r="B251" s="37" t="s">
        <v>99</v>
      </c>
      <c r="C251" s="5" t="s">
        <v>149</v>
      </c>
      <c r="D251" s="5" t="s">
        <v>302</v>
      </c>
      <c r="E251" s="5" t="s">
        <v>1</v>
      </c>
      <c r="F251" s="5" t="s">
        <v>1</v>
      </c>
      <c r="G251" s="5"/>
      <c r="H251" s="5" t="s">
        <v>1</v>
      </c>
      <c r="I251" s="38" t="s">
        <v>1</v>
      </c>
      <c r="J251" s="39">
        <f>J252+J269</f>
        <v>1919216</v>
      </c>
      <c r="K251" s="39"/>
      <c r="L251" s="35">
        <f t="shared" si="69"/>
        <v>1919216</v>
      </c>
      <c r="M251" s="39">
        <f>M252+M269</f>
        <v>1976792.48</v>
      </c>
    </row>
    <row r="252" spans="1:13" ht="51">
      <c r="A252" s="40" t="s">
        <v>303</v>
      </c>
      <c r="B252" s="5" t="s">
        <v>99</v>
      </c>
      <c r="C252" s="5" t="s">
        <v>149</v>
      </c>
      <c r="D252" s="5" t="s">
        <v>302</v>
      </c>
      <c r="E252" s="5" t="s">
        <v>304</v>
      </c>
      <c r="F252" s="5" t="s">
        <v>1</v>
      </c>
      <c r="G252" s="5"/>
      <c r="H252" s="5" t="s">
        <v>1</v>
      </c>
      <c r="I252" s="38" t="s">
        <v>1</v>
      </c>
      <c r="J252" s="39">
        <f>J253+J258+J264</f>
        <v>624000</v>
      </c>
      <c r="K252" s="39"/>
      <c r="L252" s="35">
        <f t="shared" si="69"/>
        <v>624000</v>
      </c>
      <c r="M252" s="39">
        <f>M253+M258+M264</f>
        <v>642720</v>
      </c>
    </row>
    <row r="253" spans="1:13" ht="27">
      <c r="A253" s="41" t="s">
        <v>811</v>
      </c>
      <c r="B253" s="42" t="s">
        <v>99</v>
      </c>
      <c r="C253" s="42" t="s">
        <v>149</v>
      </c>
      <c r="D253" s="42" t="s">
        <v>302</v>
      </c>
      <c r="E253" s="42" t="s">
        <v>306</v>
      </c>
      <c r="F253" s="42" t="s">
        <v>1</v>
      </c>
      <c r="G253" s="42"/>
      <c r="H253" s="42" t="s">
        <v>1</v>
      </c>
      <c r="I253" s="43" t="s">
        <v>1</v>
      </c>
      <c r="J253" s="44">
        <f t="shared" ref="J253:M256" si="81">J254</f>
        <v>174000</v>
      </c>
      <c r="K253" s="44"/>
      <c r="L253" s="214">
        <f t="shared" si="69"/>
        <v>174000</v>
      </c>
      <c r="M253" s="44">
        <f t="shared" si="81"/>
        <v>192720</v>
      </c>
    </row>
    <row r="254" spans="1:13">
      <c r="A254" s="40" t="s">
        <v>202</v>
      </c>
      <c r="B254" s="5" t="s">
        <v>99</v>
      </c>
      <c r="C254" s="5" t="s">
        <v>149</v>
      </c>
      <c r="D254" s="5" t="s">
        <v>302</v>
      </c>
      <c r="E254" s="5" t="s">
        <v>306</v>
      </c>
      <c r="F254" s="5" t="s">
        <v>203</v>
      </c>
      <c r="G254" s="5"/>
      <c r="H254" s="5" t="s">
        <v>1</v>
      </c>
      <c r="I254" s="38" t="s">
        <v>1</v>
      </c>
      <c r="J254" s="39">
        <f t="shared" si="81"/>
        <v>174000</v>
      </c>
      <c r="K254" s="39"/>
      <c r="L254" s="35">
        <f t="shared" si="69"/>
        <v>174000</v>
      </c>
      <c r="M254" s="39">
        <f t="shared" si="81"/>
        <v>192720</v>
      </c>
    </row>
    <row r="255" spans="1:13" ht="63.75">
      <c r="A255" s="6" t="s">
        <v>307</v>
      </c>
      <c r="B255" s="5" t="s">
        <v>99</v>
      </c>
      <c r="C255" s="5" t="s">
        <v>149</v>
      </c>
      <c r="D255" s="5" t="s">
        <v>302</v>
      </c>
      <c r="E255" s="5" t="s">
        <v>306</v>
      </c>
      <c r="F255" s="5" t="s">
        <v>308</v>
      </c>
      <c r="G255" s="5"/>
      <c r="H255" s="5" t="s">
        <v>1</v>
      </c>
      <c r="I255" s="38" t="s">
        <v>1</v>
      </c>
      <c r="J255" s="39">
        <f t="shared" si="81"/>
        <v>174000</v>
      </c>
      <c r="K255" s="39"/>
      <c r="L255" s="35">
        <f t="shared" si="69"/>
        <v>174000</v>
      </c>
      <c r="M255" s="39">
        <f t="shared" si="81"/>
        <v>192720</v>
      </c>
    </row>
    <row r="256" spans="1:13" ht="38.25">
      <c r="A256" s="17" t="s">
        <v>309</v>
      </c>
      <c r="B256" s="16" t="s">
        <v>99</v>
      </c>
      <c r="C256" s="16" t="s">
        <v>149</v>
      </c>
      <c r="D256" s="16" t="s">
        <v>302</v>
      </c>
      <c r="E256" s="61" t="s">
        <v>306</v>
      </c>
      <c r="F256" s="16">
        <v>814</v>
      </c>
      <c r="G256" s="16"/>
      <c r="H256" s="16"/>
      <c r="I256" s="19" t="s">
        <v>1</v>
      </c>
      <c r="J256" s="12">
        <f t="shared" si="81"/>
        <v>174000</v>
      </c>
      <c r="K256" s="12"/>
      <c r="L256" s="215">
        <f t="shared" si="69"/>
        <v>174000</v>
      </c>
      <c r="M256" s="12">
        <f t="shared" si="81"/>
        <v>192720</v>
      </c>
    </row>
    <row r="257" spans="1:13" ht="51">
      <c r="A257" s="17" t="s">
        <v>310</v>
      </c>
      <c r="B257" s="16" t="s">
        <v>99</v>
      </c>
      <c r="C257" s="16" t="s">
        <v>149</v>
      </c>
      <c r="D257" s="16" t="s">
        <v>302</v>
      </c>
      <c r="E257" s="61" t="s">
        <v>306</v>
      </c>
      <c r="F257" s="16">
        <v>814</v>
      </c>
      <c r="G257" s="16"/>
      <c r="H257" s="16">
        <v>246</v>
      </c>
      <c r="I257" s="19"/>
      <c r="J257" s="12">
        <v>174000</v>
      </c>
      <c r="K257" s="12"/>
      <c r="L257" s="215">
        <f t="shared" si="69"/>
        <v>174000</v>
      </c>
      <c r="M257" s="12">
        <v>192720</v>
      </c>
    </row>
    <row r="258" spans="1:13" ht="27">
      <c r="A258" s="41" t="s">
        <v>311</v>
      </c>
      <c r="B258" s="42" t="s">
        <v>99</v>
      </c>
      <c r="C258" s="42" t="s">
        <v>149</v>
      </c>
      <c r="D258" s="42" t="s">
        <v>302</v>
      </c>
      <c r="E258" s="42" t="s">
        <v>312</v>
      </c>
      <c r="F258" s="42" t="s">
        <v>1</v>
      </c>
      <c r="G258" s="42"/>
      <c r="H258" s="42" t="s">
        <v>1</v>
      </c>
      <c r="I258" s="43" t="s">
        <v>1</v>
      </c>
      <c r="J258" s="44">
        <f t="shared" ref="J258:M261" si="82">J259</f>
        <v>300000</v>
      </c>
      <c r="K258" s="44"/>
      <c r="L258" s="214">
        <f t="shared" si="69"/>
        <v>300000</v>
      </c>
      <c r="M258" s="44">
        <f t="shared" si="82"/>
        <v>300000</v>
      </c>
    </row>
    <row r="259" spans="1:13" ht="25.5">
      <c r="A259" s="40" t="s">
        <v>129</v>
      </c>
      <c r="B259" s="5" t="s">
        <v>99</v>
      </c>
      <c r="C259" s="5" t="s">
        <v>149</v>
      </c>
      <c r="D259" s="5" t="s">
        <v>302</v>
      </c>
      <c r="E259" s="5" t="s">
        <v>312</v>
      </c>
      <c r="F259" s="5" t="s">
        <v>130</v>
      </c>
      <c r="G259" s="5"/>
      <c r="H259" s="5" t="s">
        <v>1</v>
      </c>
      <c r="I259" s="38" t="s">
        <v>1</v>
      </c>
      <c r="J259" s="39">
        <f t="shared" si="82"/>
        <v>300000</v>
      </c>
      <c r="K259" s="39"/>
      <c r="L259" s="35">
        <f t="shared" si="69"/>
        <v>300000</v>
      </c>
      <c r="M259" s="39">
        <f t="shared" si="82"/>
        <v>300000</v>
      </c>
    </row>
    <row r="260" spans="1:13" ht="38.25">
      <c r="A260" s="40" t="s">
        <v>131</v>
      </c>
      <c r="B260" s="5" t="s">
        <v>99</v>
      </c>
      <c r="C260" s="5" t="s">
        <v>149</v>
      </c>
      <c r="D260" s="5" t="s">
        <v>302</v>
      </c>
      <c r="E260" s="5" t="s">
        <v>312</v>
      </c>
      <c r="F260" s="5" t="s">
        <v>132</v>
      </c>
      <c r="G260" s="5"/>
      <c r="H260" s="5" t="s">
        <v>1</v>
      </c>
      <c r="I260" s="38" t="s">
        <v>1</v>
      </c>
      <c r="J260" s="39">
        <f t="shared" si="82"/>
        <v>300000</v>
      </c>
      <c r="K260" s="39"/>
      <c r="L260" s="35">
        <f t="shared" si="69"/>
        <v>300000</v>
      </c>
      <c r="M260" s="39">
        <f t="shared" si="82"/>
        <v>300000</v>
      </c>
    </row>
    <row r="261" spans="1:13" ht="38.25">
      <c r="A261" s="6" t="s">
        <v>133</v>
      </c>
      <c r="B261" s="5" t="s">
        <v>99</v>
      </c>
      <c r="C261" s="5" t="s">
        <v>149</v>
      </c>
      <c r="D261" s="5" t="s">
        <v>302</v>
      </c>
      <c r="E261" s="5" t="s">
        <v>312</v>
      </c>
      <c r="F261" s="5" t="s">
        <v>134</v>
      </c>
      <c r="G261" s="5"/>
      <c r="H261" s="5" t="s">
        <v>1</v>
      </c>
      <c r="I261" s="38" t="s">
        <v>1</v>
      </c>
      <c r="J261" s="39">
        <f t="shared" si="82"/>
        <v>300000</v>
      </c>
      <c r="K261" s="39"/>
      <c r="L261" s="35">
        <f t="shared" si="69"/>
        <v>300000</v>
      </c>
      <c r="M261" s="39">
        <f t="shared" si="82"/>
        <v>300000</v>
      </c>
    </row>
    <row r="262" spans="1:13">
      <c r="A262" s="17" t="s">
        <v>188</v>
      </c>
      <c r="B262" s="16" t="s">
        <v>99</v>
      </c>
      <c r="C262" s="16" t="s">
        <v>149</v>
      </c>
      <c r="D262" s="16" t="s">
        <v>302</v>
      </c>
      <c r="E262" s="61" t="s">
        <v>312</v>
      </c>
      <c r="F262" s="16" t="s">
        <v>134</v>
      </c>
      <c r="G262" s="16"/>
      <c r="H262" s="16" t="s">
        <v>135</v>
      </c>
      <c r="I262" s="19" t="s">
        <v>1</v>
      </c>
      <c r="J262" s="12">
        <f>J263</f>
        <v>300000</v>
      </c>
      <c r="K262" s="12"/>
      <c r="L262" s="215">
        <f t="shared" si="69"/>
        <v>300000</v>
      </c>
      <c r="M262" s="12">
        <f>M263</f>
        <v>300000</v>
      </c>
    </row>
    <row r="263" spans="1:13">
      <c r="A263" s="17" t="s">
        <v>313</v>
      </c>
      <c r="B263" s="16" t="s">
        <v>99</v>
      </c>
      <c r="C263" s="16" t="s">
        <v>149</v>
      </c>
      <c r="D263" s="16" t="s">
        <v>302</v>
      </c>
      <c r="E263" s="61" t="s">
        <v>312</v>
      </c>
      <c r="F263" s="16" t="s">
        <v>134</v>
      </c>
      <c r="G263" s="16"/>
      <c r="H263" s="16" t="s">
        <v>135</v>
      </c>
      <c r="I263" s="19">
        <v>1140</v>
      </c>
      <c r="J263" s="12">
        <v>300000</v>
      </c>
      <c r="K263" s="12"/>
      <c r="L263" s="215">
        <f t="shared" si="69"/>
        <v>300000</v>
      </c>
      <c r="M263" s="12">
        <v>300000</v>
      </c>
    </row>
    <row r="264" spans="1:13" ht="27">
      <c r="A264" s="41" t="s">
        <v>315</v>
      </c>
      <c r="B264" s="42" t="s">
        <v>99</v>
      </c>
      <c r="C264" s="42" t="s">
        <v>149</v>
      </c>
      <c r="D264" s="42" t="s">
        <v>302</v>
      </c>
      <c r="E264" s="42" t="s">
        <v>316</v>
      </c>
      <c r="F264" s="42" t="s">
        <v>1</v>
      </c>
      <c r="G264" s="42"/>
      <c r="H264" s="42" t="s">
        <v>1</v>
      </c>
      <c r="I264" s="43" t="s">
        <v>1</v>
      </c>
      <c r="J264" s="44">
        <f t="shared" ref="J264:M267" si="83">J265</f>
        <v>150000</v>
      </c>
      <c r="K264" s="44"/>
      <c r="L264" s="214">
        <f t="shared" si="69"/>
        <v>150000</v>
      </c>
      <c r="M264" s="44">
        <f t="shared" si="83"/>
        <v>150000</v>
      </c>
    </row>
    <row r="265" spans="1:13">
      <c r="A265" s="40" t="s">
        <v>202</v>
      </c>
      <c r="B265" s="5" t="s">
        <v>99</v>
      </c>
      <c r="C265" s="5" t="s">
        <v>149</v>
      </c>
      <c r="D265" s="5" t="s">
        <v>302</v>
      </c>
      <c r="E265" s="5" t="s">
        <v>316</v>
      </c>
      <c r="F265" s="5" t="s">
        <v>203</v>
      </c>
      <c r="G265" s="5"/>
      <c r="H265" s="5" t="s">
        <v>1</v>
      </c>
      <c r="I265" s="38" t="s">
        <v>1</v>
      </c>
      <c r="J265" s="39">
        <f t="shared" si="83"/>
        <v>150000</v>
      </c>
      <c r="K265" s="39"/>
      <c r="L265" s="35">
        <f t="shared" si="69"/>
        <v>150000</v>
      </c>
      <c r="M265" s="39">
        <f t="shared" si="83"/>
        <v>150000</v>
      </c>
    </row>
    <row r="266" spans="1:13" ht="63.75">
      <c r="A266" s="6" t="s">
        <v>307</v>
      </c>
      <c r="B266" s="5" t="s">
        <v>99</v>
      </c>
      <c r="C266" s="5" t="s">
        <v>149</v>
      </c>
      <c r="D266" s="5" t="s">
        <v>302</v>
      </c>
      <c r="E266" s="5" t="s">
        <v>316</v>
      </c>
      <c r="F266" s="5" t="s">
        <v>308</v>
      </c>
      <c r="G266" s="5"/>
      <c r="H266" s="5" t="s">
        <v>1</v>
      </c>
      <c r="I266" s="38" t="s">
        <v>1</v>
      </c>
      <c r="J266" s="39">
        <f t="shared" si="83"/>
        <v>150000</v>
      </c>
      <c r="K266" s="39"/>
      <c r="L266" s="35">
        <f t="shared" si="69"/>
        <v>150000</v>
      </c>
      <c r="M266" s="39">
        <f t="shared" si="83"/>
        <v>150000</v>
      </c>
    </row>
    <row r="267" spans="1:13" ht="38.25">
      <c r="A267" s="17" t="s">
        <v>309</v>
      </c>
      <c r="B267" s="16" t="s">
        <v>99</v>
      </c>
      <c r="C267" s="16" t="s">
        <v>149</v>
      </c>
      <c r="D267" s="16" t="s">
        <v>302</v>
      </c>
      <c r="E267" s="61" t="s">
        <v>316</v>
      </c>
      <c r="F267" s="16">
        <v>814</v>
      </c>
      <c r="G267" s="16"/>
      <c r="H267" s="16"/>
      <c r="I267" s="19" t="s">
        <v>1</v>
      </c>
      <c r="J267" s="12">
        <f t="shared" si="83"/>
        <v>150000</v>
      </c>
      <c r="K267" s="12"/>
      <c r="L267" s="215">
        <f t="shared" si="69"/>
        <v>150000</v>
      </c>
      <c r="M267" s="12">
        <f t="shared" si="83"/>
        <v>150000</v>
      </c>
    </row>
    <row r="268" spans="1:13" ht="51">
      <c r="A268" s="17" t="s">
        <v>310</v>
      </c>
      <c r="B268" s="16" t="s">
        <v>99</v>
      </c>
      <c r="C268" s="16" t="s">
        <v>149</v>
      </c>
      <c r="D268" s="16" t="s">
        <v>302</v>
      </c>
      <c r="E268" s="61" t="s">
        <v>316</v>
      </c>
      <c r="F268" s="16">
        <v>814</v>
      </c>
      <c r="G268" s="16"/>
      <c r="H268" s="16">
        <v>246</v>
      </c>
      <c r="I268" s="19"/>
      <c r="J268" s="12">
        <v>150000</v>
      </c>
      <c r="K268" s="12"/>
      <c r="L268" s="215">
        <f t="shared" ref="L268:L331" si="84">J268+K268</f>
        <v>150000</v>
      </c>
      <c r="M268" s="12">
        <v>150000</v>
      </c>
    </row>
    <row r="269" spans="1:13">
      <c r="A269" s="40" t="s">
        <v>105</v>
      </c>
      <c r="B269" s="5" t="s">
        <v>99</v>
      </c>
      <c r="C269" s="5" t="s">
        <v>149</v>
      </c>
      <c r="D269" s="5" t="s">
        <v>302</v>
      </c>
      <c r="E269" s="5" t="s">
        <v>106</v>
      </c>
      <c r="F269" s="5" t="s">
        <v>1</v>
      </c>
      <c r="G269" s="5"/>
      <c r="H269" s="5" t="s">
        <v>1</v>
      </c>
      <c r="I269" s="38" t="s">
        <v>1</v>
      </c>
      <c r="J269" s="39">
        <f t="shared" ref="J269:M275" si="85">J270</f>
        <v>1295216</v>
      </c>
      <c r="K269" s="39"/>
      <c r="L269" s="35">
        <f t="shared" si="84"/>
        <v>1295216</v>
      </c>
      <c r="M269" s="39">
        <f t="shared" si="85"/>
        <v>1334072.48</v>
      </c>
    </row>
    <row r="270" spans="1:13">
      <c r="A270" s="40" t="s">
        <v>227</v>
      </c>
      <c r="B270" s="5" t="s">
        <v>99</v>
      </c>
      <c r="C270" s="5" t="s">
        <v>149</v>
      </c>
      <c r="D270" s="5" t="s">
        <v>302</v>
      </c>
      <c r="E270" s="5" t="s">
        <v>228</v>
      </c>
      <c r="F270" s="5" t="s">
        <v>1</v>
      </c>
      <c r="G270" s="5"/>
      <c r="H270" s="5" t="s">
        <v>1</v>
      </c>
      <c r="I270" s="38" t="s">
        <v>1</v>
      </c>
      <c r="J270" s="39">
        <f t="shared" si="85"/>
        <v>1295216</v>
      </c>
      <c r="K270" s="39"/>
      <c r="L270" s="35">
        <f t="shared" si="84"/>
        <v>1295216</v>
      </c>
      <c r="M270" s="39">
        <f t="shared" si="85"/>
        <v>1334072.48</v>
      </c>
    </row>
    <row r="271" spans="1:13" ht="27">
      <c r="A271" s="41" t="s">
        <v>229</v>
      </c>
      <c r="B271" s="42" t="s">
        <v>99</v>
      </c>
      <c r="C271" s="42" t="s">
        <v>149</v>
      </c>
      <c r="D271" s="42" t="s">
        <v>302</v>
      </c>
      <c r="E271" s="42" t="s">
        <v>230</v>
      </c>
      <c r="F271" s="42" t="s">
        <v>1</v>
      </c>
      <c r="G271" s="42"/>
      <c r="H271" s="42" t="s">
        <v>1</v>
      </c>
      <c r="I271" s="43" t="s">
        <v>1</v>
      </c>
      <c r="J271" s="44">
        <f t="shared" si="85"/>
        <v>1295216</v>
      </c>
      <c r="K271" s="44"/>
      <c r="L271" s="214">
        <f t="shared" si="84"/>
        <v>1295216</v>
      </c>
      <c r="M271" s="44">
        <f t="shared" si="85"/>
        <v>1334072.48</v>
      </c>
    </row>
    <row r="272" spans="1:13" ht="25.5">
      <c r="A272" s="40" t="s">
        <v>129</v>
      </c>
      <c r="B272" s="5" t="s">
        <v>99</v>
      </c>
      <c r="C272" s="5" t="s">
        <v>149</v>
      </c>
      <c r="D272" s="5" t="s">
        <v>302</v>
      </c>
      <c r="E272" s="5" t="s">
        <v>230</v>
      </c>
      <c r="F272" s="5" t="s">
        <v>130</v>
      </c>
      <c r="G272" s="5"/>
      <c r="H272" s="5" t="s">
        <v>1</v>
      </c>
      <c r="I272" s="38" t="s">
        <v>1</v>
      </c>
      <c r="J272" s="39">
        <f t="shared" si="85"/>
        <v>1295216</v>
      </c>
      <c r="K272" s="39"/>
      <c r="L272" s="35">
        <f t="shared" si="84"/>
        <v>1295216</v>
      </c>
      <c r="M272" s="39">
        <f t="shared" si="85"/>
        <v>1334072.48</v>
      </c>
    </row>
    <row r="273" spans="1:13" ht="38.25">
      <c r="A273" s="40" t="s">
        <v>131</v>
      </c>
      <c r="B273" s="5" t="s">
        <v>99</v>
      </c>
      <c r="C273" s="5" t="s">
        <v>149</v>
      </c>
      <c r="D273" s="5" t="s">
        <v>302</v>
      </c>
      <c r="E273" s="5" t="s">
        <v>230</v>
      </c>
      <c r="F273" s="5" t="s">
        <v>132</v>
      </c>
      <c r="G273" s="5"/>
      <c r="H273" s="5" t="s">
        <v>1</v>
      </c>
      <c r="I273" s="38" t="s">
        <v>1</v>
      </c>
      <c r="J273" s="39">
        <f t="shared" si="85"/>
        <v>1295216</v>
      </c>
      <c r="K273" s="39"/>
      <c r="L273" s="35">
        <f t="shared" si="84"/>
        <v>1295216</v>
      </c>
      <c r="M273" s="39">
        <f t="shared" si="85"/>
        <v>1334072.48</v>
      </c>
    </row>
    <row r="274" spans="1:13" ht="51">
      <c r="A274" s="6" t="s">
        <v>317</v>
      </c>
      <c r="B274" s="5" t="s">
        <v>99</v>
      </c>
      <c r="C274" s="5" t="s">
        <v>149</v>
      </c>
      <c r="D274" s="5" t="s">
        <v>302</v>
      </c>
      <c r="E274" s="5" t="s">
        <v>230</v>
      </c>
      <c r="F274" s="5">
        <v>245</v>
      </c>
      <c r="G274" s="5"/>
      <c r="H274" s="5" t="s">
        <v>1</v>
      </c>
      <c r="I274" s="38" t="s">
        <v>1</v>
      </c>
      <c r="J274" s="39">
        <f t="shared" si="85"/>
        <v>1295216</v>
      </c>
      <c r="K274" s="39"/>
      <c r="L274" s="35">
        <f t="shared" si="84"/>
        <v>1295216</v>
      </c>
      <c r="M274" s="39">
        <f t="shared" si="85"/>
        <v>1334072.48</v>
      </c>
    </row>
    <row r="275" spans="1:13">
      <c r="A275" s="17" t="s">
        <v>188</v>
      </c>
      <c r="B275" s="16" t="s">
        <v>99</v>
      </c>
      <c r="C275" s="16" t="s">
        <v>149</v>
      </c>
      <c r="D275" s="16" t="s">
        <v>302</v>
      </c>
      <c r="E275" s="16" t="s">
        <v>230</v>
      </c>
      <c r="F275" s="16">
        <v>245</v>
      </c>
      <c r="G275" s="16"/>
      <c r="H275" s="16" t="s">
        <v>135</v>
      </c>
      <c r="I275" s="19" t="s">
        <v>1</v>
      </c>
      <c r="J275" s="12">
        <f t="shared" si="85"/>
        <v>1295216</v>
      </c>
      <c r="K275" s="12"/>
      <c r="L275" s="215">
        <f t="shared" si="84"/>
        <v>1295216</v>
      </c>
      <c r="M275" s="12">
        <f t="shared" si="85"/>
        <v>1334072.48</v>
      </c>
    </row>
    <row r="276" spans="1:13">
      <c r="A276" s="17" t="s">
        <v>282</v>
      </c>
      <c r="B276" s="16" t="s">
        <v>99</v>
      </c>
      <c r="C276" s="16" t="s">
        <v>149</v>
      </c>
      <c r="D276" s="16" t="s">
        <v>302</v>
      </c>
      <c r="E276" s="16" t="s">
        <v>230</v>
      </c>
      <c r="F276" s="16">
        <v>245</v>
      </c>
      <c r="G276" s="16"/>
      <c r="H276" s="16" t="s">
        <v>135</v>
      </c>
      <c r="I276" s="19" t="s">
        <v>196</v>
      </c>
      <c r="J276" s="12">
        <v>1295216</v>
      </c>
      <c r="K276" s="12"/>
      <c r="L276" s="215">
        <f t="shared" si="84"/>
        <v>1295216</v>
      </c>
      <c r="M276" s="12">
        <v>1334072.48</v>
      </c>
    </row>
    <row r="277" spans="1:13" ht="25.5">
      <c r="A277" s="36" t="s">
        <v>319</v>
      </c>
      <c r="B277" s="37" t="s">
        <v>99</v>
      </c>
      <c r="C277" s="5" t="s">
        <v>279</v>
      </c>
      <c r="D277" s="5" t="s">
        <v>1</v>
      </c>
      <c r="E277" s="5" t="s">
        <v>1</v>
      </c>
      <c r="F277" s="5" t="s">
        <v>1</v>
      </c>
      <c r="G277" s="5"/>
      <c r="H277" s="5" t="s">
        <v>1</v>
      </c>
      <c r="I277" s="38" t="s">
        <v>1</v>
      </c>
      <c r="J277" s="39">
        <f>J278+J307</f>
        <v>18572488.969999999</v>
      </c>
      <c r="K277" s="39">
        <f t="shared" ref="K277:L277" si="86">K278+K307</f>
        <v>-1426.28</v>
      </c>
      <c r="L277" s="39">
        <f t="shared" si="86"/>
        <v>18571062.690000001</v>
      </c>
      <c r="M277" s="39">
        <f>M278+M307</f>
        <v>18034315.440000001</v>
      </c>
    </row>
    <row r="278" spans="1:13">
      <c r="A278" s="36" t="s">
        <v>320</v>
      </c>
      <c r="B278" s="37" t="s">
        <v>99</v>
      </c>
      <c r="C278" s="5" t="s">
        <v>279</v>
      </c>
      <c r="D278" s="5" t="s">
        <v>102</v>
      </c>
      <c r="E278" s="5" t="s">
        <v>1</v>
      </c>
      <c r="F278" s="5" t="s">
        <v>1</v>
      </c>
      <c r="G278" s="5"/>
      <c r="H278" s="5" t="s">
        <v>1</v>
      </c>
      <c r="I278" s="38" t="s">
        <v>1</v>
      </c>
      <c r="J278" s="39">
        <f>J279+J292</f>
        <v>5329789.55</v>
      </c>
      <c r="K278" s="39"/>
      <c r="L278" s="35">
        <f t="shared" si="84"/>
        <v>5329789.55</v>
      </c>
      <c r="M278" s="39">
        <f>M279+M292</f>
        <v>4369345.4400000004</v>
      </c>
    </row>
    <row r="279" spans="1:13">
      <c r="A279" s="40" t="s">
        <v>227</v>
      </c>
      <c r="B279" s="5" t="s">
        <v>99</v>
      </c>
      <c r="C279" s="5" t="s">
        <v>279</v>
      </c>
      <c r="D279" s="5" t="s">
        <v>102</v>
      </c>
      <c r="E279" s="5" t="s">
        <v>228</v>
      </c>
      <c r="F279" s="5" t="s">
        <v>1</v>
      </c>
      <c r="G279" s="5"/>
      <c r="H279" s="5" t="s">
        <v>1</v>
      </c>
      <c r="I279" s="38" t="s">
        <v>1</v>
      </c>
      <c r="J279" s="39">
        <f t="shared" ref="J279:M279" si="87">J280+J286</f>
        <v>4786088.37</v>
      </c>
      <c r="K279" s="39"/>
      <c r="L279" s="35">
        <f t="shared" si="84"/>
        <v>4786088.37</v>
      </c>
      <c r="M279" s="39">
        <f t="shared" si="87"/>
        <v>3809671.02</v>
      </c>
    </row>
    <row r="280" spans="1:13" ht="94.5">
      <c r="A280" s="41" t="s">
        <v>321</v>
      </c>
      <c r="B280" s="42" t="s">
        <v>99</v>
      </c>
      <c r="C280" s="42" t="s">
        <v>279</v>
      </c>
      <c r="D280" s="42" t="s">
        <v>102</v>
      </c>
      <c r="E280" s="42" t="s">
        <v>322</v>
      </c>
      <c r="F280" s="42" t="s">
        <v>1</v>
      </c>
      <c r="G280" s="42"/>
      <c r="H280" s="42" t="s">
        <v>1</v>
      </c>
      <c r="I280" s="43" t="s">
        <v>1</v>
      </c>
      <c r="J280" s="44">
        <f t="shared" ref="J280:M284" si="88">J281</f>
        <v>786088.37</v>
      </c>
      <c r="K280" s="44"/>
      <c r="L280" s="214">
        <f t="shared" si="84"/>
        <v>786088.37</v>
      </c>
      <c r="M280" s="44">
        <f t="shared" si="88"/>
        <v>809671.02</v>
      </c>
    </row>
    <row r="281" spans="1:13">
      <c r="A281" s="40" t="s">
        <v>202</v>
      </c>
      <c r="B281" s="5" t="s">
        <v>99</v>
      </c>
      <c r="C281" s="5" t="s">
        <v>279</v>
      </c>
      <c r="D281" s="5" t="s">
        <v>102</v>
      </c>
      <c r="E281" s="5" t="s">
        <v>322</v>
      </c>
      <c r="F281" s="5">
        <v>800</v>
      </c>
      <c r="G281" s="5"/>
      <c r="H281" s="5" t="s">
        <v>1</v>
      </c>
      <c r="I281" s="38" t="s">
        <v>1</v>
      </c>
      <c r="J281" s="39">
        <f t="shared" si="88"/>
        <v>786088.37</v>
      </c>
      <c r="K281" s="39"/>
      <c r="L281" s="35">
        <f t="shared" si="84"/>
        <v>786088.37</v>
      </c>
      <c r="M281" s="39">
        <f t="shared" si="88"/>
        <v>809671.02</v>
      </c>
    </row>
    <row r="282" spans="1:13">
      <c r="A282" s="40" t="s">
        <v>204</v>
      </c>
      <c r="B282" s="5" t="s">
        <v>99</v>
      </c>
      <c r="C282" s="5" t="s">
        <v>279</v>
      </c>
      <c r="D282" s="5" t="s">
        <v>102</v>
      </c>
      <c r="E282" s="5" t="s">
        <v>322</v>
      </c>
      <c r="F282" s="5">
        <v>850</v>
      </c>
      <c r="G282" s="5"/>
      <c r="H282" s="5" t="s">
        <v>1</v>
      </c>
      <c r="I282" s="38" t="s">
        <v>1</v>
      </c>
      <c r="J282" s="39">
        <f t="shared" si="88"/>
        <v>786088.37</v>
      </c>
      <c r="K282" s="39"/>
      <c r="L282" s="35">
        <f t="shared" si="84"/>
        <v>786088.37</v>
      </c>
      <c r="M282" s="39">
        <f t="shared" si="88"/>
        <v>809671.02</v>
      </c>
    </row>
    <row r="283" spans="1:13">
      <c r="A283" s="6" t="s">
        <v>212</v>
      </c>
      <c r="B283" s="5" t="s">
        <v>99</v>
      </c>
      <c r="C283" s="5" t="s">
        <v>279</v>
      </c>
      <c r="D283" s="5" t="s">
        <v>102</v>
      </c>
      <c r="E283" s="5" t="s">
        <v>322</v>
      </c>
      <c r="F283" s="5">
        <v>853</v>
      </c>
      <c r="G283" s="5"/>
      <c r="H283" s="5" t="s">
        <v>1</v>
      </c>
      <c r="I283" s="38" t="s">
        <v>1</v>
      </c>
      <c r="J283" s="39">
        <f t="shared" si="88"/>
        <v>786088.37</v>
      </c>
      <c r="K283" s="39"/>
      <c r="L283" s="35">
        <f t="shared" si="84"/>
        <v>786088.37</v>
      </c>
      <c r="M283" s="39">
        <f t="shared" si="88"/>
        <v>809671.02</v>
      </c>
    </row>
    <row r="284" spans="1:13">
      <c r="A284" s="55" t="s">
        <v>144</v>
      </c>
      <c r="B284" s="16" t="s">
        <v>99</v>
      </c>
      <c r="C284" s="16" t="s">
        <v>279</v>
      </c>
      <c r="D284" s="16" t="s">
        <v>102</v>
      </c>
      <c r="E284" s="61" t="s">
        <v>322</v>
      </c>
      <c r="F284" s="16">
        <v>853</v>
      </c>
      <c r="G284" s="16"/>
      <c r="H284" s="16">
        <v>290</v>
      </c>
      <c r="I284" s="19" t="s">
        <v>1</v>
      </c>
      <c r="J284" s="12">
        <f t="shared" si="88"/>
        <v>786088.37</v>
      </c>
      <c r="K284" s="12"/>
      <c r="L284" s="215">
        <f t="shared" si="84"/>
        <v>786088.37</v>
      </c>
      <c r="M284" s="12">
        <f t="shared" si="88"/>
        <v>809671.02</v>
      </c>
    </row>
    <row r="285" spans="1:13" ht="25.5">
      <c r="A285" s="17" t="s">
        <v>214</v>
      </c>
      <c r="B285" s="16" t="s">
        <v>99</v>
      </c>
      <c r="C285" s="16" t="s">
        <v>279</v>
      </c>
      <c r="D285" s="16" t="s">
        <v>102</v>
      </c>
      <c r="E285" s="61" t="s">
        <v>322</v>
      </c>
      <c r="F285" s="16">
        <v>853</v>
      </c>
      <c r="G285" s="16"/>
      <c r="H285" s="16">
        <v>297</v>
      </c>
      <c r="I285" s="19" t="s">
        <v>185</v>
      </c>
      <c r="J285" s="12">
        <v>786088.37</v>
      </c>
      <c r="K285" s="12"/>
      <c r="L285" s="215">
        <f t="shared" si="84"/>
        <v>786088.37</v>
      </c>
      <c r="M285" s="12">
        <v>809671.02</v>
      </c>
    </row>
    <row r="286" spans="1:13" ht="81">
      <c r="A286" s="41" t="s">
        <v>323</v>
      </c>
      <c r="B286" s="42" t="s">
        <v>99</v>
      </c>
      <c r="C286" s="42" t="s">
        <v>279</v>
      </c>
      <c r="D286" s="42" t="s">
        <v>102</v>
      </c>
      <c r="E286" s="42" t="s">
        <v>324</v>
      </c>
      <c r="F286" s="42" t="s">
        <v>1</v>
      </c>
      <c r="G286" s="42"/>
      <c r="H286" s="42" t="s">
        <v>1</v>
      </c>
      <c r="I286" s="43" t="s">
        <v>1</v>
      </c>
      <c r="J286" s="44">
        <f t="shared" ref="J286:M287" si="89">J287</f>
        <v>4000000</v>
      </c>
      <c r="K286" s="44"/>
      <c r="L286" s="214">
        <f t="shared" si="84"/>
        <v>4000000</v>
      </c>
      <c r="M286" s="44">
        <f t="shared" si="89"/>
        <v>3000000</v>
      </c>
    </row>
    <row r="287" spans="1:13" ht="25.5">
      <c r="A287" s="40" t="s">
        <v>129</v>
      </c>
      <c r="B287" s="5" t="s">
        <v>99</v>
      </c>
      <c r="C287" s="5" t="s">
        <v>279</v>
      </c>
      <c r="D287" s="5" t="s">
        <v>102</v>
      </c>
      <c r="E287" s="5" t="s">
        <v>324</v>
      </c>
      <c r="F287" s="5" t="s">
        <v>130</v>
      </c>
      <c r="G287" s="5"/>
      <c r="H287" s="5" t="s">
        <v>1</v>
      </c>
      <c r="I287" s="38" t="s">
        <v>1</v>
      </c>
      <c r="J287" s="39">
        <f t="shared" si="89"/>
        <v>4000000</v>
      </c>
      <c r="K287" s="39"/>
      <c r="L287" s="35">
        <f t="shared" si="84"/>
        <v>4000000</v>
      </c>
      <c r="M287" s="39">
        <f t="shared" si="89"/>
        <v>3000000</v>
      </c>
    </row>
    <row r="288" spans="1:13" ht="38.25">
      <c r="A288" s="40" t="s">
        <v>131</v>
      </c>
      <c r="B288" s="5" t="s">
        <v>99</v>
      </c>
      <c r="C288" s="5" t="s">
        <v>279</v>
      </c>
      <c r="D288" s="5" t="s">
        <v>102</v>
      </c>
      <c r="E288" s="5" t="s">
        <v>324</v>
      </c>
      <c r="F288" s="5" t="s">
        <v>132</v>
      </c>
      <c r="G288" s="5"/>
      <c r="H288" s="5" t="s">
        <v>1</v>
      </c>
      <c r="I288" s="38" t="s">
        <v>1</v>
      </c>
      <c r="J288" s="39">
        <f>J289</f>
        <v>4000000</v>
      </c>
      <c r="K288" s="39"/>
      <c r="L288" s="35">
        <f t="shared" si="84"/>
        <v>4000000</v>
      </c>
      <c r="M288" s="39">
        <f>M289</f>
        <v>3000000</v>
      </c>
    </row>
    <row r="289" spans="1:15" ht="38.25">
      <c r="A289" s="6" t="s">
        <v>231</v>
      </c>
      <c r="B289" s="5" t="s">
        <v>99</v>
      </c>
      <c r="C289" s="5" t="s">
        <v>279</v>
      </c>
      <c r="D289" s="5" t="s">
        <v>102</v>
      </c>
      <c r="E289" s="5" t="s">
        <v>324</v>
      </c>
      <c r="F289" s="5">
        <v>243</v>
      </c>
      <c r="G289" s="5"/>
      <c r="H289" s="5"/>
      <c r="I289" s="38"/>
      <c r="J289" s="39">
        <f t="shared" ref="J289:M290" si="90">J290</f>
        <v>4000000</v>
      </c>
      <c r="K289" s="39"/>
      <c r="L289" s="35">
        <f t="shared" si="84"/>
        <v>4000000</v>
      </c>
      <c r="M289" s="39">
        <f t="shared" si="90"/>
        <v>3000000</v>
      </c>
    </row>
    <row r="290" spans="1:15">
      <c r="A290" s="17" t="s">
        <v>233</v>
      </c>
      <c r="B290" s="61" t="s">
        <v>99</v>
      </c>
      <c r="C290" s="61" t="s">
        <v>279</v>
      </c>
      <c r="D290" s="61" t="s">
        <v>102</v>
      </c>
      <c r="E290" s="61" t="s">
        <v>324</v>
      </c>
      <c r="F290" s="61">
        <v>243</v>
      </c>
      <c r="G290" s="61"/>
      <c r="H290" s="61">
        <v>225</v>
      </c>
      <c r="I290" s="56"/>
      <c r="J290" s="57">
        <f t="shared" si="90"/>
        <v>4000000</v>
      </c>
      <c r="K290" s="57"/>
      <c r="L290" s="215">
        <f t="shared" si="84"/>
        <v>4000000</v>
      </c>
      <c r="M290" s="57">
        <f t="shared" si="90"/>
        <v>3000000</v>
      </c>
    </row>
    <row r="291" spans="1:15" ht="25.5">
      <c r="A291" s="17" t="s">
        <v>166</v>
      </c>
      <c r="B291" s="16" t="s">
        <v>99</v>
      </c>
      <c r="C291" s="16" t="s">
        <v>279</v>
      </c>
      <c r="D291" s="16" t="s">
        <v>102</v>
      </c>
      <c r="E291" s="61" t="s">
        <v>324</v>
      </c>
      <c r="F291" s="16">
        <v>243</v>
      </c>
      <c r="G291" s="16"/>
      <c r="H291" s="16" t="s">
        <v>165</v>
      </c>
      <c r="I291" s="19" t="s">
        <v>185</v>
      </c>
      <c r="J291" s="57">
        <v>4000000</v>
      </c>
      <c r="K291" s="57"/>
      <c r="L291" s="215">
        <f t="shared" si="84"/>
        <v>4000000</v>
      </c>
      <c r="M291" s="57">
        <v>3000000</v>
      </c>
    </row>
    <row r="292" spans="1:15">
      <c r="A292" s="40" t="s">
        <v>105</v>
      </c>
      <c r="B292" s="5" t="s">
        <v>99</v>
      </c>
      <c r="C292" s="5" t="s">
        <v>279</v>
      </c>
      <c r="D292" s="5" t="s">
        <v>102</v>
      </c>
      <c r="E292" s="5" t="s">
        <v>106</v>
      </c>
      <c r="F292" s="5" t="s">
        <v>1</v>
      </c>
      <c r="G292" s="5"/>
      <c r="H292" s="5" t="s">
        <v>1</v>
      </c>
      <c r="I292" s="38" t="s">
        <v>1</v>
      </c>
      <c r="J292" s="39">
        <f t="shared" ref="J292:M292" si="91">J293</f>
        <v>543701.17999999993</v>
      </c>
      <c r="K292" s="39"/>
      <c r="L292" s="35">
        <f t="shared" si="84"/>
        <v>543701.17999999993</v>
      </c>
      <c r="M292" s="39">
        <f t="shared" si="91"/>
        <v>559674.42000000004</v>
      </c>
      <c r="O292" s="114"/>
    </row>
    <row r="293" spans="1:15">
      <c r="A293" s="40" t="s">
        <v>227</v>
      </c>
      <c r="B293" s="5" t="s">
        <v>99</v>
      </c>
      <c r="C293" s="5" t="s">
        <v>279</v>
      </c>
      <c r="D293" s="5" t="s">
        <v>102</v>
      </c>
      <c r="E293" s="5" t="s">
        <v>228</v>
      </c>
      <c r="F293" s="5" t="s">
        <v>1</v>
      </c>
      <c r="G293" s="5"/>
      <c r="H293" s="5" t="s">
        <v>1</v>
      </c>
      <c r="I293" s="38" t="s">
        <v>1</v>
      </c>
      <c r="J293" s="39">
        <f>J294</f>
        <v>543701.17999999993</v>
      </c>
      <c r="K293" s="39"/>
      <c r="L293" s="35">
        <f t="shared" si="84"/>
        <v>543701.17999999993</v>
      </c>
      <c r="M293" s="39">
        <f>M294</f>
        <v>559674.42000000004</v>
      </c>
      <c r="O293" s="114"/>
    </row>
    <row r="294" spans="1:15" ht="27">
      <c r="A294" s="41" t="s">
        <v>229</v>
      </c>
      <c r="B294" s="42" t="s">
        <v>99</v>
      </c>
      <c r="C294" s="42" t="s">
        <v>279</v>
      </c>
      <c r="D294" s="42" t="s">
        <v>102</v>
      </c>
      <c r="E294" s="42" t="s">
        <v>230</v>
      </c>
      <c r="F294" s="42" t="s">
        <v>1</v>
      </c>
      <c r="G294" s="42"/>
      <c r="H294" s="42" t="s">
        <v>1</v>
      </c>
      <c r="I294" s="43" t="s">
        <v>1</v>
      </c>
      <c r="J294" s="44">
        <f t="shared" ref="J294:M295" si="92">J295</f>
        <v>543701.17999999993</v>
      </c>
      <c r="K294" s="44"/>
      <c r="L294" s="35">
        <f t="shared" si="84"/>
        <v>543701.17999999993</v>
      </c>
      <c r="M294" s="44">
        <f t="shared" si="92"/>
        <v>559674.42000000004</v>
      </c>
    </row>
    <row r="295" spans="1:15" ht="25.5">
      <c r="A295" s="40" t="s">
        <v>129</v>
      </c>
      <c r="B295" s="5" t="s">
        <v>99</v>
      </c>
      <c r="C295" s="5" t="s">
        <v>279</v>
      </c>
      <c r="D295" s="5" t="s">
        <v>102</v>
      </c>
      <c r="E295" s="5" t="s">
        <v>230</v>
      </c>
      <c r="F295" s="5" t="s">
        <v>130</v>
      </c>
      <c r="G295" s="5"/>
      <c r="H295" s="5" t="s">
        <v>1</v>
      </c>
      <c r="I295" s="38" t="s">
        <v>1</v>
      </c>
      <c r="J295" s="39">
        <f t="shared" si="92"/>
        <v>543701.17999999993</v>
      </c>
      <c r="K295" s="39"/>
      <c r="L295" s="35">
        <f t="shared" si="84"/>
        <v>543701.17999999993</v>
      </c>
      <c r="M295" s="39">
        <f t="shared" si="92"/>
        <v>559674.42000000004</v>
      </c>
    </row>
    <row r="296" spans="1:15" ht="38.25">
      <c r="A296" s="40" t="s">
        <v>131</v>
      </c>
      <c r="B296" s="5" t="s">
        <v>99</v>
      </c>
      <c r="C296" s="5" t="s">
        <v>279</v>
      </c>
      <c r="D296" s="5" t="s">
        <v>102</v>
      </c>
      <c r="E296" s="5" t="s">
        <v>230</v>
      </c>
      <c r="F296" s="5" t="s">
        <v>132</v>
      </c>
      <c r="G296" s="5"/>
      <c r="H296" s="5" t="s">
        <v>1</v>
      </c>
      <c r="I296" s="38" t="s">
        <v>1</v>
      </c>
      <c r="J296" s="39">
        <f>J297</f>
        <v>543701.17999999993</v>
      </c>
      <c r="K296" s="39"/>
      <c r="L296" s="35">
        <f t="shared" si="84"/>
        <v>543701.17999999993</v>
      </c>
      <c r="M296" s="39">
        <f>M297</f>
        <v>559674.42000000004</v>
      </c>
    </row>
    <row r="297" spans="1:15" ht="38.25">
      <c r="A297" s="6" t="s">
        <v>133</v>
      </c>
      <c r="B297" s="5" t="s">
        <v>99</v>
      </c>
      <c r="C297" s="5" t="s">
        <v>279</v>
      </c>
      <c r="D297" s="5" t="s">
        <v>102</v>
      </c>
      <c r="E297" s="5" t="s">
        <v>230</v>
      </c>
      <c r="F297" s="5" t="s">
        <v>134</v>
      </c>
      <c r="G297" s="5"/>
      <c r="H297" s="5" t="s">
        <v>1</v>
      </c>
      <c r="I297" s="38" t="s">
        <v>1</v>
      </c>
      <c r="J297" s="39">
        <f>J298+J302+J304</f>
        <v>543701.17999999993</v>
      </c>
      <c r="K297" s="39"/>
      <c r="L297" s="35">
        <f t="shared" si="84"/>
        <v>543701.17999999993</v>
      </c>
      <c r="M297" s="39">
        <f>M298+M302+M304</f>
        <v>559674.42000000004</v>
      </c>
    </row>
    <row r="298" spans="1:15">
      <c r="A298" s="17" t="s">
        <v>175</v>
      </c>
      <c r="B298" s="16" t="s">
        <v>99</v>
      </c>
      <c r="C298" s="16" t="s">
        <v>279</v>
      </c>
      <c r="D298" s="16" t="s">
        <v>102</v>
      </c>
      <c r="E298" s="16" t="s">
        <v>230</v>
      </c>
      <c r="F298" s="16" t="s">
        <v>134</v>
      </c>
      <c r="G298" s="16"/>
      <c r="H298" s="16">
        <v>223</v>
      </c>
      <c r="I298" s="19"/>
      <c r="J298" s="12">
        <f>J299+J300+J301</f>
        <v>239949</v>
      </c>
      <c r="K298" s="12"/>
      <c r="L298" s="215">
        <f t="shared" si="84"/>
        <v>239949</v>
      </c>
      <c r="M298" s="12">
        <f>M299+M300+M301</f>
        <v>248587.16</v>
      </c>
    </row>
    <row r="299" spans="1:15" ht="25.5">
      <c r="A299" s="17" t="s">
        <v>170</v>
      </c>
      <c r="B299" s="16" t="s">
        <v>99</v>
      </c>
      <c r="C299" s="16" t="s">
        <v>279</v>
      </c>
      <c r="D299" s="16" t="s">
        <v>102</v>
      </c>
      <c r="E299" s="16" t="s">
        <v>230</v>
      </c>
      <c r="F299" s="16" t="s">
        <v>134</v>
      </c>
      <c r="G299" s="16"/>
      <c r="H299" s="16">
        <v>223</v>
      </c>
      <c r="I299" s="19">
        <v>11072</v>
      </c>
      <c r="J299" s="12">
        <v>232279.04000000001</v>
      </c>
      <c r="K299" s="12"/>
      <c r="L299" s="215">
        <f t="shared" si="84"/>
        <v>232279.04000000001</v>
      </c>
      <c r="M299" s="12">
        <v>240641.08</v>
      </c>
    </row>
    <row r="300" spans="1:15" s="60" customFormat="1">
      <c r="A300" s="17" t="s">
        <v>179</v>
      </c>
      <c r="B300" s="16" t="s">
        <v>99</v>
      </c>
      <c r="C300" s="16" t="s">
        <v>279</v>
      </c>
      <c r="D300" s="16" t="s">
        <v>102</v>
      </c>
      <c r="E300" s="16" t="s">
        <v>230</v>
      </c>
      <c r="F300" s="16" t="s">
        <v>134</v>
      </c>
      <c r="G300" s="16"/>
      <c r="H300" s="16">
        <v>223</v>
      </c>
      <c r="I300" s="19">
        <v>1109</v>
      </c>
      <c r="J300" s="12">
        <v>6574.46</v>
      </c>
      <c r="K300" s="12"/>
      <c r="L300" s="215">
        <f t="shared" si="84"/>
        <v>6574.46</v>
      </c>
      <c r="M300" s="12">
        <v>6811.14</v>
      </c>
    </row>
    <row r="301" spans="1:15" s="60" customFormat="1" ht="25.5">
      <c r="A301" s="17" t="s">
        <v>181</v>
      </c>
      <c r="B301" s="16" t="s">
        <v>99</v>
      </c>
      <c r="C301" s="16" t="s">
        <v>279</v>
      </c>
      <c r="D301" s="16" t="s">
        <v>102</v>
      </c>
      <c r="E301" s="16" t="s">
        <v>230</v>
      </c>
      <c r="F301" s="16" t="s">
        <v>134</v>
      </c>
      <c r="G301" s="16"/>
      <c r="H301" s="16">
        <v>223</v>
      </c>
      <c r="I301" s="19">
        <v>1110</v>
      </c>
      <c r="J301" s="12">
        <v>1095.5</v>
      </c>
      <c r="K301" s="12"/>
      <c r="L301" s="215">
        <f t="shared" si="84"/>
        <v>1095.5</v>
      </c>
      <c r="M301" s="12">
        <v>1134.94</v>
      </c>
    </row>
    <row r="302" spans="1:15">
      <c r="A302" s="17" t="s">
        <v>164</v>
      </c>
      <c r="B302" s="16" t="s">
        <v>99</v>
      </c>
      <c r="C302" s="16" t="s">
        <v>279</v>
      </c>
      <c r="D302" s="16" t="s">
        <v>102</v>
      </c>
      <c r="E302" s="16" t="s">
        <v>230</v>
      </c>
      <c r="F302" s="16" t="s">
        <v>134</v>
      </c>
      <c r="G302" s="16"/>
      <c r="H302" s="16">
        <v>225</v>
      </c>
      <c r="I302" s="19"/>
      <c r="J302" s="12">
        <f t="shared" ref="J302:M302" si="93">J303</f>
        <v>203752.18</v>
      </c>
      <c r="K302" s="12"/>
      <c r="L302" s="215">
        <f t="shared" si="84"/>
        <v>203752.18</v>
      </c>
      <c r="M302" s="12">
        <f t="shared" si="93"/>
        <v>211087.26</v>
      </c>
    </row>
    <row r="303" spans="1:15">
      <c r="A303" s="17" t="s">
        <v>239</v>
      </c>
      <c r="B303" s="16" t="s">
        <v>99</v>
      </c>
      <c r="C303" s="16" t="s">
        <v>279</v>
      </c>
      <c r="D303" s="16" t="s">
        <v>102</v>
      </c>
      <c r="E303" s="16" t="s">
        <v>230</v>
      </c>
      <c r="F303" s="16" t="s">
        <v>134</v>
      </c>
      <c r="G303" s="16"/>
      <c r="H303" s="16">
        <v>225</v>
      </c>
      <c r="I303" s="19">
        <v>1129</v>
      </c>
      <c r="J303" s="13">
        <v>203752.18</v>
      </c>
      <c r="K303" s="13"/>
      <c r="L303" s="215">
        <f t="shared" si="84"/>
        <v>203752.18</v>
      </c>
      <c r="M303" s="13">
        <v>211087.26</v>
      </c>
    </row>
    <row r="304" spans="1:15" s="93" customFormat="1">
      <c r="A304" s="17" t="s">
        <v>325</v>
      </c>
      <c r="B304" s="16" t="s">
        <v>99</v>
      </c>
      <c r="C304" s="16" t="s">
        <v>279</v>
      </c>
      <c r="D304" s="16" t="s">
        <v>102</v>
      </c>
      <c r="E304" s="16" t="s">
        <v>230</v>
      </c>
      <c r="F304" s="16" t="s">
        <v>134</v>
      </c>
      <c r="G304" s="16"/>
      <c r="H304" s="16" t="s">
        <v>199</v>
      </c>
      <c r="I304" s="19" t="s">
        <v>1</v>
      </c>
      <c r="J304" s="12">
        <f t="shared" ref="J304:M304" si="94">J305+J306</f>
        <v>100000</v>
      </c>
      <c r="K304" s="12"/>
      <c r="L304" s="215">
        <f t="shared" si="84"/>
        <v>100000</v>
      </c>
      <c r="M304" s="12">
        <f t="shared" si="94"/>
        <v>100000</v>
      </c>
    </row>
    <row r="305" spans="1:13" s="93" customFormat="1">
      <c r="A305" s="17" t="s">
        <v>326</v>
      </c>
      <c r="B305" s="16" t="s">
        <v>99</v>
      </c>
      <c r="C305" s="16" t="s">
        <v>279</v>
      </c>
      <c r="D305" s="16" t="s">
        <v>102</v>
      </c>
      <c r="E305" s="16" t="s">
        <v>230</v>
      </c>
      <c r="F305" s="16" t="s">
        <v>134</v>
      </c>
      <c r="G305" s="16"/>
      <c r="H305" s="16">
        <v>344</v>
      </c>
      <c r="I305" s="19" t="s">
        <v>327</v>
      </c>
      <c r="J305" s="13">
        <v>30000</v>
      </c>
      <c r="K305" s="13"/>
      <c r="L305" s="215">
        <f t="shared" si="84"/>
        <v>30000</v>
      </c>
      <c r="M305" s="13">
        <v>30000</v>
      </c>
    </row>
    <row r="306" spans="1:13" s="93" customFormat="1" ht="25.5">
      <c r="A306" s="17" t="s">
        <v>173</v>
      </c>
      <c r="B306" s="16" t="s">
        <v>99</v>
      </c>
      <c r="C306" s="16" t="s">
        <v>279</v>
      </c>
      <c r="D306" s="16" t="s">
        <v>102</v>
      </c>
      <c r="E306" s="16" t="s">
        <v>230</v>
      </c>
      <c r="F306" s="16" t="s">
        <v>134</v>
      </c>
      <c r="G306" s="16"/>
      <c r="H306" s="16">
        <v>346</v>
      </c>
      <c r="I306" s="19" t="s">
        <v>174</v>
      </c>
      <c r="J306" s="13">
        <v>70000</v>
      </c>
      <c r="K306" s="13"/>
      <c r="L306" s="215">
        <f t="shared" si="84"/>
        <v>70000</v>
      </c>
      <c r="M306" s="13">
        <v>70000</v>
      </c>
    </row>
    <row r="307" spans="1:13">
      <c r="A307" s="36" t="s">
        <v>334</v>
      </c>
      <c r="B307" s="37" t="s">
        <v>99</v>
      </c>
      <c r="C307" s="5" t="s">
        <v>279</v>
      </c>
      <c r="D307" s="5" t="s">
        <v>123</v>
      </c>
      <c r="E307" s="5" t="s">
        <v>1</v>
      </c>
      <c r="F307" s="5" t="s">
        <v>1</v>
      </c>
      <c r="G307" s="5"/>
      <c r="H307" s="5" t="s">
        <v>1</v>
      </c>
      <c r="I307" s="38" t="s">
        <v>1</v>
      </c>
      <c r="J307" s="39">
        <f t="shared" ref="J307:M307" si="95">J308</f>
        <v>13242699.42</v>
      </c>
      <c r="K307" s="39">
        <f t="shared" si="95"/>
        <v>-1426.28</v>
      </c>
      <c r="L307" s="39">
        <f t="shared" si="95"/>
        <v>13241273.140000001</v>
      </c>
      <c r="M307" s="39">
        <f t="shared" si="95"/>
        <v>13664970</v>
      </c>
    </row>
    <row r="308" spans="1:13" ht="38.25">
      <c r="A308" s="36" t="s">
        <v>335</v>
      </c>
      <c r="B308" s="5" t="s">
        <v>99</v>
      </c>
      <c r="C308" s="5" t="s">
        <v>279</v>
      </c>
      <c r="D308" s="5" t="s">
        <v>123</v>
      </c>
      <c r="E308" s="5" t="s">
        <v>336</v>
      </c>
      <c r="F308" s="5" t="s">
        <v>1</v>
      </c>
      <c r="G308" s="5"/>
      <c r="H308" s="5" t="s">
        <v>1</v>
      </c>
      <c r="I308" s="38" t="s">
        <v>1</v>
      </c>
      <c r="J308" s="39">
        <f>J309+J316</f>
        <v>13242699.42</v>
      </c>
      <c r="K308" s="39">
        <f t="shared" ref="K308:L308" si="96">K309+K316</f>
        <v>-1426.28</v>
      </c>
      <c r="L308" s="39">
        <f t="shared" si="96"/>
        <v>13241273.140000001</v>
      </c>
      <c r="M308" s="39">
        <f>M309+M316</f>
        <v>13664970</v>
      </c>
    </row>
    <row r="309" spans="1:13">
      <c r="A309" s="40" t="s">
        <v>337</v>
      </c>
      <c r="B309" s="5" t="s">
        <v>99</v>
      </c>
      <c r="C309" s="5" t="s">
        <v>279</v>
      </c>
      <c r="D309" s="5" t="s">
        <v>123</v>
      </c>
      <c r="E309" s="5" t="s">
        <v>338</v>
      </c>
      <c r="F309" s="5" t="s">
        <v>1</v>
      </c>
      <c r="G309" s="5"/>
      <c r="H309" s="5" t="s">
        <v>1</v>
      </c>
      <c r="I309" s="38" t="s">
        <v>1</v>
      </c>
      <c r="J309" s="39">
        <f t="shared" ref="J309:M314" si="97">J310</f>
        <v>2500000</v>
      </c>
      <c r="K309" s="39">
        <f t="shared" si="97"/>
        <v>0</v>
      </c>
      <c r="L309" s="39">
        <f t="shared" si="97"/>
        <v>2500000</v>
      </c>
      <c r="M309" s="39">
        <f t="shared" si="97"/>
        <v>2600000</v>
      </c>
    </row>
    <row r="310" spans="1:13" ht="54">
      <c r="A310" s="41" t="s">
        <v>339</v>
      </c>
      <c r="B310" s="42" t="s">
        <v>99</v>
      </c>
      <c r="C310" s="42" t="s">
        <v>279</v>
      </c>
      <c r="D310" s="42" t="s">
        <v>123</v>
      </c>
      <c r="E310" s="42" t="s">
        <v>340</v>
      </c>
      <c r="F310" s="42" t="s">
        <v>1</v>
      </c>
      <c r="G310" s="42"/>
      <c r="H310" s="42" t="s">
        <v>1</v>
      </c>
      <c r="I310" s="43" t="s">
        <v>1</v>
      </c>
      <c r="J310" s="44">
        <f t="shared" si="97"/>
        <v>2500000</v>
      </c>
      <c r="K310" s="44"/>
      <c r="L310" s="214">
        <f t="shared" si="84"/>
        <v>2500000</v>
      </c>
      <c r="M310" s="44">
        <f t="shared" si="97"/>
        <v>2600000</v>
      </c>
    </row>
    <row r="311" spans="1:13" ht="25.5">
      <c r="A311" s="40" t="s">
        <v>129</v>
      </c>
      <c r="B311" s="5" t="s">
        <v>99</v>
      </c>
      <c r="C311" s="5" t="s">
        <v>279</v>
      </c>
      <c r="D311" s="5" t="s">
        <v>123</v>
      </c>
      <c r="E311" s="5" t="s">
        <v>340</v>
      </c>
      <c r="F311" s="5" t="s">
        <v>130</v>
      </c>
      <c r="G311" s="5"/>
      <c r="H311" s="5" t="s">
        <v>1</v>
      </c>
      <c r="I311" s="38" t="s">
        <v>1</v>
      </c>
      <c r="J311" s="39">
        <f t="shared" si="97"/>
        <v>2500000</v>
      </c>
      <c r="K311" s="39"/>
      <c r="L311" s="35">
        <f t="shared" si="84"/>
        <v>2500000</v>
      </c>
      <c r="M311" s="39">
        <f t="shared" si="97"/>
        <v>2600000</v>
      </c>
    </row>
    <row r="312" spans="1:13" ht="38.25">
      <c r="A312" s="40" t="s">
        <v>131</v>
      </c>
      <c r="B312" s="5" t="s">
        <v>99</v>
      </c>
      <c r="C312" s="5" t="s">
        <v>279</v>
      </c>
      <c r="D312" s="5" t="s">
        <v>123</v>
      </c>
      <c r="E312" s="5" t="s">
        <v>340</v>
      </c>
      <c r="F312" s="5" t="s">
        <v>132</v>
      </c>
      <c r="G312" s="5"/>
      <c r="H312" s="5" t="s">
        <v>1</v>
      </c>
      <c r="I312" s="38" t="s">
        <v>1</v>
      </c>
      <c r="J312" s="39">
        <f t="shared" si="97"/>
        <v>2500000</v>
      </c>
      <c r="K312" s="39"/>
      <c r="L312" s="35">
        <f t="shared" si="84"/>
        <v>2500000</v>
      </c>
      <c r="M312" s="39">
        <f t="shared" si="97"/>
        <v>2600000</v>
      </c>
    </row>
    <row r="313" spans="1:13" ht="38.25">
      <c r="A313" s="6" t="s">
        <v>133</v>
      </c>
      <c r="B313" s="5" t="s">
        <v>99</v>
      </c>
      <c r="C313" s="5" t="s">
        <v>279</v>
      </c>
      <c r="D313" s="5" t="s">
        <v>123</v>
      </c>
      <c r="E313" s="5" t="s">
        <v>340</v>
      </c>
      <c r="F313" s="5" t="s">
        <v>134</v>
      </c>
      <c r="G313" s="5"/>
      <c r="H313" s="5" t="s">
        <v>1</v>
      </c>
      <c r="I313" s="38" t="s">
        <v>1</v>
      </c>
      <c r="J313" s="39">
        <f t="shared" si="97"/>
        <v>2500000</v>
      </c>
      <c r="K313" s="39"/>
      <c r="L313" s="35">
        <f t="shared" si="84"/>
        <v>2500000</v>
      </c>
      <c r="M313" s="39">
        <f t="shared" si="97"/>
        <v>2600000</v>
      </c>
    </row>
    <row r="314" spans="1:13">
      <c r="A314" s="17" t="s">
        <v>128</v>
      </c>
      <c r="B314" s="16" t="s">
        <v>99</v>
      </c>
      <c r="C314" s="16" t="s">
        <v>279</v>
      </c>
      <c r="D314" s="16" t="s">
        <v>123</v>
      </c>
      <c r="E314" s="61" t="s">
        <v>340</v>
      </c>
      <c r="F314" s="16" t="s">
        <v>134</v>
      </c>
      <c r="G314" s="16"/>
      <c r="H314" s="16">
        <v>226</v>
      </c>
      <c r="I314" s="19" t="s">
        <v>1</v>
      </c>
      <c r="J314" s="12">
        <f t="shared" si="97"/>
        <v>2500000</v>
      </c>
      <c r="K314" s="12"/>
      <c r="L314" s="215">
        <f t="shared" si="84"/>
        <v>2500000</v>
      </c>
      <c r="M314" s="12">
        <f t="shared" si="97"/>
        <v>2600000</v>
      </c>
    </row>
    <row r="315" spans="1:13">
      <c r="A315" s="17" t="s">
        <v>195</v>
      </c>
      <c r="B315" s="16" t="s">
        <v>99</v>
      </c>
      <c r="C315" s="16" t="s">
        <v>279</v>
      </c>
      <c r="D315" s="16" t="s">
        <v>123</v>
      </c>
      <c r="E315" s="61" t="s">
        <v>340</v>
      </c>
      <c r="F315" s="16" t="s">
        <v>134</v>
      </c>
      <c r="G315" s="16"/>
      <c r="H315" s="16">
        <v>226</v>
      </c>
      <c r="I315" s="19">
        <v>1140</v>
      </c>
      <c r="J315" s="12">
        <v>2500000</v>
      </c>
      <c r="K315" s="12"/>
      <c r="L315" s="215">
        <f t="shared" si="84"/>
        <v>2500000</v>
      </c>
      <c r="M315" s="12">
        <v>2600000</v>
      </c>
    </row>
    <row r="316" spans="1:13" ht="25.5">
      <c r="A316" s="40" t="s">
        <v>342</v>
      </c>
      <c r="B316" s="5" t="s">
        <v>99</v>
      </c>
      <c r="C316" s="5" t="s">
        <v>279</v>
      </c>
      <c r="D316" s="5" t="s">
        <v>123</v>
      </c>
      <c r="E316" s="5" t="s">
        <v>343</v>
      </c>
      <c r="F316" s="5" t="s">
        <v>1</v>
      </c>
      <c r="G316" s="5"/>
      <c r="H316" s="5" t="s">
        <v>1</v>
      </c>
      <c r="I316" s="38" t="s">
        <v>1</v>
      </c>
      <c r="J316" s="39">
        <f>J317+J325+J331+J341+J347+J353</f>
        <v>10742699.42</v>
      </c>
      <c r="K316" s="39">
        <f t="shared" ref="K316:L316" si="98">K317+K325+K331+K341+K347+K353</f>
        <v>-1426.28</v>
      </c>
      <c r="L316" s="39">
        <f t="shared" si="98"/>
        <v>10741273.140000001</v>
      </c>
      <c r="M316" s="39">
        <f>M317+M325+M331+M341+M347+M353</f>
        <v>11064970</v>
      </c>
    </row>
    <row r="317" spans="1:13" ht="27">
      <c r="A317" s="41" t="s">
        <v>344</v>
      </c>
      <c r="B317" s="42" t="s">
        <v>99</v>
      </c>
      <c r="C317" s="42" t="s">
        <v>279</v>
      </c>
      <c r="D317" s="42" t="s">
        <v>123</v>
      </c>
      <c r="E317" s="42" t="s">
        <v>345</v>
      </c>
      <c r="F317" s="42" t="s">
        <v>1</v>
      </c>
      <c r="G317" s="42"/>
      <c r="H317" s="42" t="s">
        <v>1</v>
      </c>
      <c r="I317" s="43" t="s">
        <v>1</v>
      </c>
      <c r="J317" s="44">
        <f t="shared" ref="J317:M319" si="99">J318</f>
        <v>4178659.42</v>
      </c>
      <c r="K317" s="44">
        <f t="shared" si="99"/>
        <v>-1426.28</v>
      </c>
      <c r="L317" s="44">
        <f t="shared" si="99"/>
        <v>4177233.14</v>
      </c>
      <c r="M317" s="44">
        <f t="shared" si="99"/>
        <v>4303000</v>
      </c>
    </row>
    <row r="318" spans="1:13" ht="25.5">
      <c r="A318" s="40" t="s">
        <v>129</v>
      </c>
      <c r="B318" s="5" t="s">
        <v>99</v>
      </c>
      <c r="C318" s="5" t="s">
        <v>279</v>
      </c>
      <c r="D318" s="5" t="s">
        <v>123</v>
      </c>
      <c r="E318" s="5" t="s">
        <v>345</v>
      </c>
      <c r="F318" s="5" t="s">
        <v>130</v>
      </c>
      <c r="G318" s="5"/>
      <c r="H318" s="5" t="s">
        <v>1</v>
      </c>
      <c r="I318" s="38" t="s">
        <v>1</v>
      </c>
      <c r="J318" s="39">
        <f t="shared" si="99"/>
        <v>4178659.42</v>
      </c>
      <c r="K318" s="39">
        <f t="shared" si="99"/>
        <v>-1426.28</v>
      </c>
      <c r="L318" s="39">
        <f t="shared" si="99"/>
        <v>4177233.14</v>
      </c>
      <c r="M318" s="39">
        <f t="shared" si="99"/>
        <v>4303000</v>
      </c>
    </row>
    <row r="319" spans="1:13" ht="38.25">
      <c r="A319" s="40" t="s">
        <v>131</v>
      </c>
      <c r="B319" s="5" t="s">
        <v>99</v>
      </c>
      <c r="C319" s="5" t="s">
        <v>279</v>
      </c>
      <c r="D319" s="5" t="s">
        <v>123</v>
      </c>
      <c r="E319" s="5" t="s">
        <v>345</v>
      </c>
      <c r="F319" s="5" t="s">
        <v>132</v>
      </c>
      <c r="G319" s="5"/>
      <c r="H319" s="5" t="s">
        <v>1</v>
      </c>
      <c r="I319" s="38" t="s">
        <v>1</v>
      </c>
      <c r="J319" s="39">
        <f t="shared" si="99"/>
        <v>4178659.42</v>
      </c>
      <c r="K319" s="39">
        <f t="shared" si="99"/>
        <v>-1426.28</v>
      </c>
      <c r="L319" s="39">
        <f t="shared" si="99"/>
        <v>4177233.14</v>
      </c>
      <c r="M319" s="39">
        <f t="shared" si="99"/>
        <v>4303000</v>
      </c>
    </row>
    <row r="320" spans="1:13" ht="38.25">
      <c r="A320" s="6" t="s">
        <v>133</v>
      </c>
      <c r="B320" s="5" t="s">
        <v>99</v>
      </c>
      <c r="C320" s="5" t="s">
        <v>279</v>
      </c>
      <c r="D320" s="5" t="s">
        <v>123</v>
      </c>
      <c r="E320" s="5" t="s">
        <v>345</v>
      </c>
      <c r="F320" s="5" t="s">
        <v>134</v>
      </c>
      <c r="G320" s="5"/>
      <c r="H320" s="5" t="s">
        <v>1</v>
      </c>
      <c r="I320" s="38" t="s">
        <v>1</v>
      </c>
      <c r="J320" s="39">
        <f>J321+J323</f>
        <v>4178659.42</v>
      </c>
      <c r="K320" s="39">
        <f t="shared" ref="K320:L320" si="100">K321+K323</f>
        <v>-1426.28</v>
      </c>
      <c r="L320" s="39">
        <f t="shared" si="100"/>
        <v>4177233.14</v>
      </c>
      <c r="M320" s="39">
        <f>M321+M323</f>
        <v>4303000</v>
      </c>
    </row>
    <row r="321" spans="1:13">
      <c r="A321" s="17" t="s">
        <v>175</v>
      </c>
      <c r="B321" s="16" t="s">
        <v>99</v>
      </c>
      <c r="C321" s="16" t="s">
        <v>279</v>
      </c>
      <c r="D321" s="16" t="s">
        <v>123</v>
      </c>
      <c r="E321" s="61" t="s">
        <v>345</v>
      </c>
      <c r="F321" s="16" t="s">
        <v>134</v>
      </c>
      <c r="G321" s="16"/>
      <c r="H321" s="16" t="s">
        <v>176</v>
      </c>
      <c r="I321" s="19" t="s">
        <v>1</v>
      </c>
      <c r="J321" s="12">
        <f t="shared" ref="J321:M321" si="101">J322</f>
        <v>1578659.42</v>
      </c>
      <c r="K321" s="12"/>
      <c r="L321" s="215">
        <f t="shared" si="84"/>
        <v>1578659.42</v>
      </c>
      <c r="M321" s="12">
        <f t="shared" si="101"/>
        <v>1625000</v>
      </c>
    </row>
    <row r="322" spans="1:13">
      <c r="A322" s="17" t="s">
        <v>179</v>
      </c>
      <c r="B322" s="16" t="s">
        <v>99</v>
      </c>
      <c r="C322" s="16" t="s">
        <v>279</v>
      </c>
      <c r="D322" s="16" t="s">
        <v>123</v>
      </c>
      <c r="E322" s="61" t="s">
        <v>345</v>
      </c>
      <c r="F322" s="16" t="s">
        <v>134</v>
      </c>
      <c r="G322" s="16"/>
      <c r="H322" s="16" t="s">
        <v>176</v>
      </c>
      <c r="I322" s="19" t="s">
        <v>180</v>
      </c>
      <c r="J322" s="12">
        <v>1578659.42</v>
      </c>
      <c r="K322" s="12"/>
      <c r="L322" s="215">
        <f t="shared" si="84"/>
        <v>1578659.42</v>
      </c>
      <c r="M322" s="12">
        <v>1625000</v>
      </c>
    </row>
    <row r="323" spans="1:13">
      <c r="A323" s="17" t="s">
        <v>233</v>
      </c>
      <c r="B323" s="16" t="s">
        <v>99</v>
      </c>
      <c r="C323" s="16" t="s">
        <v>279</v>
      </c>
      <c r="D323" s="16" t="s">
        <v>123</v>
      </c>
      <c r="E323" s="61" t="s">
        <v>345</v>
      </c>
      <c r="F323" s="16" t="s">
        <v>134</v>
      </c>
      <c r="G323" s="16"/>
      <c r="H323" s="16" t="s">
        <v>165</v>
      </c>
      <c r="I323" s="19" t="s">
        <v>1</v>
      </c>
      <c r="J323" s="12">
        <f t="shared" ref="J323:M323" si="102">J324</f>
        <v>2600000</v>
      </c>
      <c r="K323" s="12">
        <f t="shared" si="102"/>
        <v>-1426.28</v>
      </c>
      <c r="L323" s="12">
        <f t="shared" si="102"/>
        <v>2598573.7200000002</v>
      </c>
      <c r="M323" s="12">
        <f t="shared" si="102"/>
        <v>2678000</v>
      </c>
    </row>
    <row r="324" spans="1:13">
      <c r="A324" s="17" t="s">
        <v>239</v>
      </c>
      <c r="B324" s="16" t="s">
        <v>99</v>
      </c>
      <c r="C324" s="16" t="s">
        <v>279</v>
      </c>
      <c r="D324" s="16" t="s">
        <v>123</v>
      </c>
      <c r="E324" s="61" t="s">
        <v>345</v>
      </c>
      <c r="F324" s="16" t="s">
        <v>134</v>
      </c>
      <c r="G324" s="16"/>
      <c r="H324" s="16" t="s">
        <v>165</v>
      </c>
      <c r="I324" s="19" t="s">
        <v>187</v>
      </c>
      <c r="J324" s="12">
        <v>2600000</v>
      </c>
      <c r="K324" s="12">
        <v>-1426.28</v>
      </c>
      <c r="L324" s="215">
        <f t="shared" si="84"/>
        <v>2598573.7200000002</v>
      </c>
      <c r="M324" s="12">
        <v>2678000</v>
      </c>
    </row>
    <row r="325" spans="1:13">
      <c r="A325" s="41" t="s">
        <v>348</v>
      </c>
      <c r="B325" s="42" t="s">
        <v>99</v>
      </c>
      <c r="C325" s="42" t="s">
        <v>279</v>
      </c>
      <c r="D325" s="42" t="s">
        <v>123</v>
      </c>
      <c r="E325" s="42" t="s">
        <v>349</v>
      </c>
      <c r="F325" s="42" t="s">
        <v>1</v>
      </c>
      <c r="G325" s="42"/>
      <c r="H325" s="42" t="s">
        <v>1</v>
      </c>
      <c r="I325" s="43" t="s">
        <v>1</v>
      </c>
      <c r="J325" s="44">
        <f t="shared" ref="J325:M327" si="103">J326</f>
        <v>30000</v>
      </c>
      <c r="K325" s="44"/>
      <c r="L325" s="214">
        <f t="shared" si="84"/>
        <v>30000</v>
      </c>
      <c r="M325" s="44">
        <f t="shared" si="103"/>
        <v>50000</v>
      </c>
    </row>
    <row r="326" spans="1:13" ht="25.5">
      <c r="A326" s="40" t="s">
        <v>129</v>
      </c>
      <c r="B326" s="5" t="s">
        <v>99</v>
      </c>
      <c r="C326" s="5" t="s">
        <v>279</v>
      </c>
      <c r="D326" s="5" t="s">
        <v>123</v>
      </c>
      <c r="E326" s="5" t="s">
        <v>349</v>
      </c>
      <c r="F326" s="5" t="s">
        <v>130</v>
      </c>
      <c r="G326" s="5"/>
      <c r="H326" s="5" t="s">
        <v>1</v>
      </c>
      <c r="I326" s="38" t="s">
        <v>1</v>
      </c>
      <c r="J326" s="39">
        <f t="shared" si="103"/>
        <v>30000</v>
      </c>
      <c r="K326" s="39"/>
      <c r="L326" s="35">
        <f t="shared" si="84"/>
        <v>30000</v>
      </c>
      <c r="M326" s="39">
        <f t="shared" si="103"/>
        <v>50000</v>
      </c>
    </row>
    <row r="327" spans="1:13" ht="38.25">
      <c r="A327" s="40" t="s">
        <v>131</v>
      </c>
      <c r="B327" s="5" t="s">
        <v>99</v>
      </c>
      <c r="C327" s="5" t="s">
        <v>279</v>
      </c>
      <c r="D327" s="5" t="s">
        <v>123</v>
      </c>
      <c r="E327" s="5" t="s">
        <v>349</v>
      </c>
      <c r="F327" s="5" t="s">
        <v>132</v>
      </c>
      <c r="G327" s="5"/>
      <c r="H327" s="5" t="s">
        <v>1</v>
      </c>
      <c r="I327" s="38" t="s">
        <v>1</v>
      </c>
      <c r="J327" s="39">
        <f t="shared" si="103"/>
        <v>30000</v>
      </c>
      <c r="K327" s="39"/>
      <c r="L327" s="35">
        <f t="shared" si="84"/>
        <v>30000</v>
      </c>
      <c r="M327" s="39">
        <f t="shared" si="103"/>
        <v>50000</v>
      </c>
    </row>
    <row r="328" spans="1:13" ht="38.25">
      <c r="A328" s="6" t="s">
        <v>133</v>
      </c>
      <c r="B328" s="5" t="s">
        <v>99</v>
      </c>
      <c r="C328" s="5" t="s">
        <v>279</v>
      </c>
      <c r="D328" s="5" t="s">
        <v>123</v>
      </c>
      <c r="E328" s="5" t="s">
        <v>349</v>
      </c>
      <c r="F328" s="5" t="s">
        <v>134</v>
      </c>
      <c r="G328" s="5"/>
      <c r="H328" s="5" t="s">
        <v>1</v>
      </c>
      <c r="I328" s="38" t="s">
        <v>1</v>
      </c>
      <c r="J328" s="39">
        <f>J329</f>
        <v>30000</v>
      </c>
      <c r="K328" s="39"/>
      <c r="L328" s="35">
        <f t="shared" si="84"/>
        <v>30000</v>
      </c>
      <c r="M328" s="39">
        <f>M329</f>
        <v>50000</v>
      </c>
    </row>
    <row r="329" spans="1:13">
      <c r="A329" s="17" t="s">
        <v>325</v>
      </c>
      <c r="B329" s="16" t="s">
        <v>99</v>
      </c>
      <c r="C329" s="16" t="s">
        <v>279</v>
      </c>
      <c r="D329" s="16" t="s">
        <v>123</v>
      </c>
      <c r="E329" s="61" t="s">
        <v>349</v>
      </c>
      <c r="F329" s="16" t="s">
        <v>134</v>
      </c>
      <c r="G329" s="16"/>
      <c r="H329" s="16" t="s">
        <v>199</v>
      </c>
      <c r="I329" s="19" t="s">
        <v>1</v>
      </c>
      <c r="J329" s="12">
        <f t="shared" ref="J329:M329" si="104">J330</f>
        <v>30000</v>
      </c>
      <c r="K329" s="12"/>
      <c r="L329" s="215">
        <f t="shared" si="84"/>
        <v>30000</v>
      </c>
      <c r="M329" s="12">
        <f t="shared" si="104"/>
        <v>50000</v>
      </c>
    </row>
    <row r="330" spans="1:13">
      <c r="A330" s="17" t="s">
        <v>351</v>
      </c>
      <c r="B330" s="16" t="s">
        <v>99</v>
      </c>
      <c r="C330" s="16" t="s">
        <v>279</v>
      </c>
      <c r="D330" s="16" t="s">
        <v>123</v>
      </c>
      <c r="E330" s="61" t="s">
        <v>349</v>
      </c>
      <c r="F330" s="16" t="s">
        <v>134</v>
      </c>
      <c r="G330" s="16"/>
      <c r="H330" s="16">
        <v>346</v>
      </c>
      <c r="I330" s="19" t="s">
        <v>174</v>
      </c>
      <c r="J330" s="12">
        <v>30000</v>
      </c>
      <c r="K330" s="12"/>
      <c r="L330" s="215">
        <f t="shared" si="84"/>
        <v>30000</v>
      </c>
      <c r="M330" s="12">
        <v>50000</v>
      </c>
    </row>
    <row r="331" spans="1:13" ht="27">
      <c r="A331" s="41" t="s">
        <v>352</v>
      </c>
      <c r="B331" s="42" t="s">
        <v>99</v>
      </c>
      <c r="C331" s="42" t="s">
        <v>279</v>
      </c>
      <c r="D331" s="42" t="s">
        <v>123</v>
      </c>
      <c r="E331" s="42" t="s">
        <v>353</v>
      </c>
      <c r="F331" s="42" t="s">
        <v>1</v>
      </c>
      <c r="G331" s="42"/>
      <c r="H331" s="42" t="s">
        <v>1</v>
      </c>
      <c r="I331" s="43" t="s">
        <v>1</v>
      </c>
      <c r="J331" s="44">
        <f t="shared" ref="J331:M333" si="105">J332</f>
        <v>592600</v>
      </c>
      <c r="K331" s="44"/>
      <c r="L331" s="214">
        <f t="shared" si="84"/>
        <v>592600</v>
      </c>
      <c r="M331" s="44">
        <f t="shared" si="105"/>
        <v>610370</v>
      </c>
    </row>
    <row r="332" spans="1:13" ht="25.5">
      <c r="A332" s="40" t="s">
        <v>129</v>
      </c>
      <c r="B332" s="5" t="s">
        <v>99</v>
      </c>
      <c r="C332" s="5" t="s">
        <v>279</v>
      </c>
      <c r="D332" s="5" t="s">
        <v>123</v>
      </c>
      <c r="E332" s="5" t="s">
        <v>353</v>
      </c>
      <c r="F332" s="5" t="s">
        <v>130</v>
      </c>
      <c r="G332" s="5"/>
      <c r="H332" s="5" t="s">
        <v>1</v>
      </c>
      <c r="I332" s="38" t="s">
        <v>1</v>
      </c>
      <c r="J332" s="39">
        <f t="shared" si="105"/>
        <v>592600</v>
      </c>
      <c r="K332" s="39"/>
      <c r="L332" s="35">
        <f t="shared" ref="L332:L395" si="106">J332+K332</f>
        <v>592600</v>
      </c>
      <c r="M332" s="39">
        <f t="shared" si="105"/>
        <v>610370</v>
      </c>
    </row>
    <row r="333" spans="1:13" ht="38.25">
      <c r="A333" s="40" t="s">
        <v>131</v>
      </c>
      <c r="B333" s="5" t="s">
        <v>99</v>
      </c>
      <c r="C333" s="5" t="s">
        <v>279</v>
      </c>
      <c r="D333" s="5" t="s">
        <v>123</v>
      </c>
      <c r="E333" s="5" t="s">
        <v>353</v>
      </c>
      <c r="F333" s="5" t="s">
        <v>132</v>
      </c>
      <c r="G333" s="5"/>
      <c r="H333" s="5" t="s">
        <v>1</v>
      </c>
      <c r="I333" s="38" t="s">
        <v>1</v>
      </c>
      <c r="J333" s="39">
        <f t="shared" si="105"/>
        <v>592600</v>
      </c>
      <c r="K333" s="39"/>
      <c r="L333" s="35">
        <f t="shared" si="106"/>
        <v>592600</v>
      </c>
      <c r="M333" s="39">
        <f t="shared" si="105"/>
        <v>610370</v>
      </c>
    </row>
    <row r="334" spans="1:13" ht="38.25">
      <c r="A334" s="6" t="s">
        <v>133</v>
      </c>
      <c r="B334" s="5" t="s">
        <v>99</v>
      </c>
      <c r="C334" s="5" t="s">
        <v>279</v>
      </c>
      <c r="D334" s="5" t="s">
        <v>123</v>
      </c>
      <c r="E334" s="5" t="s">
        <v>353</v>
      </c>
      <c r="F334" s="5" t="s">
        <v>134</v>
      </c>
      <c r="G334" s="5"/>
      <c r="H334" s="5" t="s">
        <v>1</v>
      </c>
      <c r="I334" s="38" t="s">
        <v>1</v>
      </c>
      <c r="J334" s="39">
        <f>J335+J337+J339</f>
        <v>592600</v>
      </c>
      <c r="K334" s="39"/>
      <c r="L334" s="35">
        <f t="shared" si="106"/>
        <v>592600</v>
      </c>
      <c r="M334" s="39">
        <f>M335+M337+M339</f>
        <v>610370</v>
      </c>
    </row>
    <row r="335" spans="1:13">
      <c r="A335" s="17" t="s">
        <v>235</v>
      </c>
      <c r="B335" s="16" t="s">
        <v>99</v>
      </c>
      <c r="C335" s="16" t="s">
        <v>279</v>
      </c>
      <c r="D335" s="16" t="s">
        <v>123</v>
      </c>
      <c r="E335" s="61" t="s">
        <v>353</v>
      </c>
      <c r="F335" s="16" t="s">
        <v>134</v>
      </c>
      <c r="G335" s="16"/>
      <c r="H335" s="16" t="s">
        <v>354</v>
      </c>
      <c r="I335" s="19" t="s">
        <v>1</v>
      </c>
      <c r="J335" s="12">
        <f t="shared" ref="J335:M335" si="107">J336</f>
        <v>35200</v>
      </c>
      <c r="K335" s="12"/>
      <c r="L335" s="215">
        <f t="shared" si="106"/>
        <v>35200</v>
      </c>
      <c r="M335" s="12">
        <f t="shared" si="107"/>
        <v>36260</v>
      </c>
    </row>
    <row r="336" spans="1:13" ht="25.5">
      <c r="A336" s="17" t="s">
        <v>236</v>
      </c>
      <c r="B336" s="16" t="s">
        <v>99</v>
      </c>
      <c r="C336" s="16" t="s">
        <v>279</v>
      </c>
      <c r="D336" s="16" t="s">
        <v>123</v>
      </c>
      <c r="E336" s="61" t="s">
        <v>353</v>
      </c>
      <c r="F336" s="16" t="s">
        <v>134</v>
      </c>
      <c r="G336" s="16"/>
      <c r="H336" s="16" t="s">
        <v>354</v>
      </c>
      <c r="I336" s="19" t="s">
        <v>355</v>
      </c>
      <c r="J336" s="12">
        <v>35200</v>
      </c>
      <c r="K336" s="12"/>
      <c r="L336" s="215">
        <f t="shared" si="106"/>
        <v>35200</v>
      </c>
      <c r="M336" s="12">
        <v>36260</v>
      </c>
    </row>
    <row r="337" spans="1:13">
      <c r="A337" s="17" t="s">
        <v>233</v>
      </c>
      <c r="B337" s="16" t="s">
        <v>99</v>
      </c>
      <c r="C337" s="16" t="s">
        <v>279</v>
      </c>
      <c r="D337" s="16" t="s">
        <v>123</v>
      </c>
      <c r="E337" s="61" t="s">
        <v>353</v>
      </c>
      <c r="F337" s="16" t="s">
        <v>134</v>
      </c>
      <c r="G337" s="16"/>
      <c r="H337" s="16" t="s">
        <v>165</v>
      </c>
      <c r="I337" s="19" t="s">
        <v>1</v>
      </c>
      <c r="J337" s="12">
        <f t="shared" ref="J337:M337" si="108">J338</f>
        <v>493800</v>
      </c>
      <c r="K337" s="12"/>
      <c r="L337" s="215">
        <f t="shared" si="106"/>
        <v>493800</v>
      </c>
      <c r="M337" s="12">
        <f t="shared" si="108"/>
        <v>508610</v>
      </c>
    </row>
    <row r="338" spans="1:13" ht="25.5">
      <c r="A338" s="17" t="s">
        <v>297</v>
      </c>
      <c r="B338" s="16" t="s">
        <v>99</v>
      </c>
      <c r="C338" s="16" t="s">
        <v>279</v>
      </c>
      <c r="D338" s="16" t="s">
        <v>123</v>
      </c>
      <c r="E338" s="61" t="s">
        <v>353</v>
      </c>
      <c r="F338" s="16" t="s">
        <v>134</v>
      </c>
      <c r="G338" s="16"/>
      <c r="H338" s="16" t="s">
        <v>165</v>
      </c>
      <c r="I338" s="19" t="s">
        <v>356</v>
      </c>
      <c r="J338" s="12">
        <v>493800</v>
      </c>
      <c r="K338" s="12"/>
      <c r="L338" s="215">
        <f t="shared" si="106"/>
        <v>493800</v>
      </c>
      <c r="M338" s="12">
        <v>508610</v>
      </c>
    </row>
    <row r="339" spans="1:13">
      <c r="A339" s="17" t="s">
        <v>188</v>
      </c>
      <c r="B339" s="16" t="s">
        <v>99</v>
      </c>
      <c r="C339" s="16" t="s">
        <v>279</v>
      </c>
      <c r="D339" s="16" t="s">
        <v>123</v>
      </c>
      <c r="E339" s="61" t="s">
        <v>353</v>
      </c>
      <c r="F339" s="16" t="s">
        <v>134</v>
      </c>
      <c r="G339" s="16"/>
      <c r="H339" s="16" t="s">
        <v>135</v>
      </c>
      <c r="I339" s="19" t="s">
        <v>1</v>
      </c>
      <c r="J339" s="12">
        <f t="shared" ref="J339:M339" si="109">J340</f>
        <v>63600</v>
      </c>
      <c r="K339" s="12"/>
      <c r="L339" s="215">
        <f t="shared" si="106"/>
        <v>63600</v>
      </c>
      <c r="M339" s="12">
        <f t="shared" si="109"/>
        <v>65500</v>
      </c>
    </row>
    <row r="340" spans="1:13">
      <c r="A340" s="17" t="s">
        <v>195</v>
      </c>
      <c r="B340" s="16" t="s">
        <v>99</v>
      </c>
      <c r="C340" s="16" t="s">
        <v>279</v>
      </c>
      <c r="D340" s="16" t="s">
        <v>123</v>
      </c>
      <c r="E340" s="61" t="s">
        <v>353</v>
      </c>
      <c r="F340" s="16" t="s">
        <v>134</v>
      </c>
      <c r="G340" s="16"/>
      <c r="H340" s="16" t="s">
        <v>135</v>
      </c>
      <c r="I340" s="19" t="s">
        <v>196</v>
      </c>
      <c r="J340" s="12">
        <v>63600</v>
      </c>
      <c r="K340" s="12"/>
      <c r="L340" s="215">
        <f t="shared" si="106"/>
        <v>63600</v>
      </c>
      <c r="M340" s="12">
        <v>65500</v>
      </c>
    </row>
    <row r="341" spans="1:13">
      <c r="A341" s="41" t="s">
        <v>357</v>
      </c>
      <c r="B341" s="42" t="s">
        <v>99</v>
      </c>
      <c r="C341" s="42" t="s">
        <v>279</v>
      </c>
      <c r="D341" s="42" t="s">
        <v>123</v>
      </c>
      <c r="E341" s="42" t="s">
        <v>358</v>
      </c>
      <c r="F341" s="42" t="s">
        <v>1</v>
      </c>
      <c r="G341" s="42"/>
      <c r="H341" s="42" t="s">
        <v>1</v>
      </c>
      <c r="I341" s="43" t="s">
        <v>1</v>
      </c>
      <c r="J341" s="44">
        <f t="shared" ref="J341:M345" si="110">J342</f>
        <v>5193670</v>
      </c>
      <c r="K341" s="44"/>
      <c r="L341" s="214">
        <f t="shared" si="106"/>
        <v>5193670</v>
      </c>
      <c r="M341" s="44">
        <f t="shared" si="110"/>
        <v>5349070</v>
      </c>
    </row>
    <row r="342" spans="1:13" ht="25.5">
      <c r="A342" s="40" t="s">
        <v>129</v>
      </c>
      <c r="B342" s="5" t="s">
        <v>99</v>
      </c>
      <c r="C342" s="5" t="s">
        <v>279</v>
      </c>
      <c r="D342" s="5" t="s">
        <v>123</v>
      </c>
      <c r="E342" s="5" t="s">
        <v>358</v>
      </c>
      <c r="F342" s="5" t="s">
        <v>130</v>
      </c>
      <c r="G342" s="5"/>
      <c r="H342" s="5" t="s">
        <v>1</v>
      </c>
      <c r="I342" s="38" t="s">
        <v>1</v>
      </c>
      <c r="J342" s="39">
        <f t="shared" si="110"/>
        <v>5193670</v>
      </c>
      <c r="K342" s="39"/>
      <c r="L342" s="35">
        <f t="shared" si="106"/>
        <v>5193670</v>
      </c>
      <c r="M342" s="39">
        <f t="shared" si="110"/>
        <v>5349070</v>
      </c>
    </row>
    <row r="343" spans="1:13" ht="38.25">
      <c r="A343" s="40" t="s">
        <v>131</v>
      </c>
      <c r="B343" s="5" t="s">
        <v>99</v>
      </c>
      <c r="C343" s="5" t="s">
        <v>279</v>
      </c>
      <c r="D343" s="5" t="s">
        <v>123</v>
      </c>
      <c r="E343" s="5" t="s">
        <v>358</v>
      </c>
      <c r="F343" s="5" t="s">
        <v>132</v>
      </c>
      <c r="G343" s="5"/>
      <c r="H343" s="5" t="s">
        <v>1</v>
      </c>
      <c r="I343" s="38" t="s">
        <v>1</v>
      </c>
      <c r="J343" s="39">
        <f t="shared" si="110"/>
        <v>5193670</v>
      </c>
      <c r="K343" s="39"/>
      <c r="L343" s="35">
        <f t="shared" si="106"/>
        <v>5193670</v>
      </c>
      <c r="M343" s="39">
        <f t="shared" si="110"/>
        <v>5349070</v>
      </c>
    </row>
    <row r="344" spans="1:13" ht="38.25">
      <c r="A344" s="6" t="s">
        <v>133</v>
      </c>
      <c r="B344" s="5" t="s">
        <v>99</v>
      </c>
      <c r="C344" s="5" t="s">
        <v>279</v>
      </c>
      <c r="D344" s="5" t="s">
        <v>123</v>
      </c>
      <c r="E344" s="5" t="s">
        <v>358</v>
      </c>
      <c r="F344" s="5" t="s">
        <v>134</v>
      </c>
      <c r="G344" s="5"/>
      <c r="H344" s="5" t="s">
        <v>1</v>
      </c>
      <c r="I344" s="38" t="s">
        <v>1</v>
      </c>
      <c r="J344" s="39">
        <f>J345</f>
        <v>5193670</v>
      </c>
      <c r="K344" s="39"/>
      <c r="L344" s="35">
        <f t="shared" si="106"/>
        <v>5193670</v>
      </c>
      <c r="M344" s="39">
        <f>M345</f>
        <v>5349070</v>
      </c>
    </row>
    <row r="345" spans="1:13">
      <c r="A345" s="17" t="s">
        <v>233</v>
      </c>
      <c r="B345" s="16" t="s">
        <v>99</v>
      </c>
      <c r="C345" s="16" t="s">
        <v>279</v>
      </c>
      <c r="D345" s="16" t="s">
        <v>123</v>
      </c>
      <c r="E345" s="61" t="s">
        <v>358</v>
      </c>
      <c r="F345" s="16" t="s">
        <v>134</v>
      </c>
      <c r="G345" s="16"/>
      <c r="H345" s="16" t="s">
        <v>165</v>
      </c>
      <c r="I345" s="19" t="s">
        <v>1</v>
      </c>
      <c r="J345" s="12">
        <f t="shared" si="110"/>
        <v>5193670</v>
      </c>
      <c r="K345" s="12"/>
      <c r="L345" s="215">
        <f t="shared" si="106"/>
        <v>5193670</v>
      </c>
      <c r="M345" s="12">
        <f t="shared" si="110"/>
        <v>5349070</v>
      </c>
    </row>
    <row r="346" spans="1:13" ht="25.5">
      <c r="A346" s="17" t="s">
        <v>297</v>
      </c>
      <c r="B346" s="16" t="s">
        <v>99</v>
      </c>
      <c r="C346" s="16" t="s">
        <v>279</v>
      </c>
      <c r="D346" s="16" t="s">
        <v>123</v>
      </c>
      <c r="E346" s="61" t="s">
        <v>358</v>
      </c>
      <c r="F346" s="16" t="s">
        <v>134</v>
      </c>
      <c r="G346" s="16"/>
      <c r="H346" s="16" t="s">
        <v>165</v>
      </c>
      <c r="I346" s="19" t="s">
        <v>356</v>
      </c>
      <c r="J346" s="12">
        <v>5193670</v>
      </c>
      <c r="K346" s="12"/>
      <c r="L346" s="215">
        <f t="shared" si="106"/>
        <v>5193670</v>
      </c>
      <c r="M346" s="12">
        <v>5349070</v>
      </c>
    </row>
    <row r="347" spans="1:13" s="93" customFormat="1" ht="40.5">
      <c r="A347" s="70" t="s">
        <v>359</v>
      </c>
      <c r="B347" s="69" t="s">
        <v>99</v>
      </c>
      <c r="C347" s="69" t="s">
        <v>279</v>
      </c>
      <c r="D347" s="69" t="s">
        <v>123</v>
      </c>
      <c r="E347" s="42" t="s">
        <v>360</v>
      </c>
      <c r="F347" s="69"/>
      <c r="G347" s="69"/>
      <c r="H347" s="69"/>
      <c r="I347" s="76"/>
      <c r="J347" s="77">
        <f t="shared" ref="J347:M351" si="111">J348</f>
        <v>40000</v>
      </c>
      <c r="K347" s="77"/>
      <c r="L347" s="214">
        <f t="shared" si="106"/>
        <v>40000</v>
      </c>
      <c r="M347" s="77">
        <f t="shared" si="111"/>
        <v>50000</v>
      </c>
    </row>
    <row r="348" spans="1:13" ht="25.5">
      <c r="A348" s="40" t="s">
        <v>129</v>
      </c>
      <c r="B348" s="46" t="s">
        <v>99</v>
      </c>
      <c r="C348" s="46" t="s">
        <v>279</v>
      </c>
      <c r="D348" s="46" t="s">
        <v>123</v>
      </c>
      <c r="E348" s="5" t="s">
        <v>360</v>
      </c>
      <c r="F348" s="46">
        <v>200</v>
      </c>
      <c r="G348" s="46"/>
      <c r="H348" s="46"/>
      <c r="I348" s="48"/>
      <c r="J348" s="26">
        <f t="shared" si="111"/>
        <v>40000</v>
      </c>
      <c r="K348" s="26"/>
      <c r="L348" s="35">
        <f t="shared" si="106"/>
        <v>40000</v>
      </c>
      <c r="M348" s="26">
        <f t="shared" si="111"/>
        <v>50000</v>
      </c>
    </row>
    <row r="349" spans="1:13" ht="38.25">
      <c r="A349" s="40" t="s">
        <v>131</v>
      </c>
      <c r="B349" s="46" t="s">
        <v>99</v>
      </c>
      <c r="C349" s="46" t="s">
        <v>279</v>
      </c>
      <c r="D349" s="46" t="s">
        <v>123</v>
      </c>
      <c r="E349" s="5" t="s">
        <v>360</v>
      </c>
      <c r="F349" s="46">
        <v>240</v>
      </c>
      <c r="G349" s="46"/>
      <c r="H349" s="46"/>
      <c r="I349" s="48"/>
      <c r="J349" s="26">
        <f t="shared" si="111"/>
        <v>40000</v>
      </c>
      <c r="K349" s="26"/>
      <c r="L349" s="35">
        <f t="shared" si="106"/>
        <v>40000</v>
      </c>
      <c r="M349" s="26">
        <f t="shared" si="111"/>
        <v>50000</v>
      </c>
    </row>
    <row r="350" spans="1:13" ht="38.25">
      <c r="A350" s="6" t="s">
        <v>133</v>
      </c>
      <c r="B350" s="46" t="s">
        <v>99</v>
      </c>
      <c r="C350" s="46" t="s">
        <v>279</v>
      </c>
      <c r="D350" s="46" t="s">
        <v>123</v>
      </c>
      <c r="E350" s="5" t="s">
        <v>360</v>
      </c>
      <c r="F350" s="46">
        <v>244</v>
      </c>
      <c r="G350" s="46"/>
      <c r="H350" s="46"/>
      <c r="I350" s="48"/>
      <c r="J350" s="26">
        <f t="shared" si="111"/>
        <v>40000</v>
      </c>
      <c r="K350" s="26"/>
      <c r="L350" s="35">
        <f t="shared" si="106"/>
        <v>40000</v>
      </c>
      <c r="M350" s="26">
        <f t="shared" si="111"/>
        <v>50000</v>
      </c>
    </row>
    <row r="351" spans="1:13">
      <c r="A351" s="17" t="s">
        <v>233</v>
      </c>
      <c r="B351" s="16" t="s">
        <v>99</v>
      </c>
      <c r="C351" s="16" t="s">
        <v>279</v>
      </c>
      <c r="D351" s="16" t="s">
        <v>123</v>
      </c>
      <c r="E351" s="61" t="s">
        <v>360</v>
      </c>
      <c r="F351" s="16">
        <v>244</v>
      </c>
      <c r="G351" s="16"/>
      <c r="H351" s="16">
        <v>225</v>
      </c>
      <c r="I351" s="19"/>
      <c r="J351" s="12">
        <f t="shared" si="111"/>
        <v>40000</v>
      </c>
      <c r="K351" s="12"/>
      <c r="L351" s="215">
        <f t="shared" si="106"/>
        <v>40000</v>
      </c>
      <c r="M351" s="12">
        <f t="shared" si="111"/>
        <v>50000</v>
      </c>
    </row>
    <row r="352" spans="1:13" ht="25.5">
      <c r="A352" s="17" t="s">
        <v>297</v>
      </c>
      <c r="B352" s="16" t="s">
        <v>99</v>
      </c>
      <c r="C352" s="16" t="s">
        <v>279</v>
      </c>
      <c r="D352" s="16" t="s">
        <v>123</v>
      </c>
      <c r="E352" s="61" t="s">
        <v>360</v>
      </c>
      <c r="F352" s="16">
        <v>244</v>
      </c>
      <c r="G352" s="16"/>
      <c r="H352" s="16">
        <v>225</v>
      </c>
      <c r="I352" s="19">
        <v>1111</v>
      </c>
      <c r="J352" s="12">
        <v>40000</v>
      </c>
      <c r="K352" s="12"/>
      <c r="L352" s="215">
        <f t="shared" si="106"/>
        <v>40000</v>
      </c>
      <c r="M352" s="12">
        <v>50000</v>
      </c>
    </row>
    <row r="353" spans="1:13">
      <c r="A353" s="41" t="s">
        <v>363</v>
      </c>
      <c r="B353" s="42" t="s">
        <v>99</v>
      </c>
      <c r="C353" s="42" t="s">
        <v>279</v>
      </c>
      <c r="D353" s="42" t="s">
        <v>123</v>
      </c>
      <c r="E353" s="42" t="s">
        <v>364</v>
      </c>
      <c r="F353" s="42" t="s">
        <v>1</v>
      </c>
      <c r="G353" s="42"/>
      <c r="H353" s="42" t="s">
        <v>1</v>
      </c>
      <c r="I353" s="43" t="s">
        <v>1</v>
      </c>
      <c r="J353" s="44">
        <f>J354</f>
        <v>707770</v>
      </c>
      <c r="K353" s="44"/>
      <c r="L353" s="214">
        <f t="shared" si="106"/>
        <v>707770</v>
      </c>
      <c r="M353" s="44">
        <f>M354</f>
        <v>702530</v>
      </c>
    </row>
    <row r="354" spans="1:13" ht="25.5">
      <c r="A354" s="40" t="s">
        <v>129</v>
      </c>
      <c r="B354" s="5" t="s">
        <v>99</v>
      </c>
      <c r="C354" s="5" t="s">
        <v>279</v>
      </c>
      <c r="D354" s="5" t="s">
        <v>123</v>
      </c>
      <c r="E354" s="5" t="s">
        <v>364</v>
      </c>
      <c r="F354" s="5" t="s">
        <v>130</v>
      </c>
      <c r="G354" s="5"/>
      <c r="H354" s="5" t="s">
        <v>1</v>
      </c>
      <c r="I354" s="38" t="s">
        <v>1</v>
      </c>
      <c r="J354" s="39">
        <f t="shared" ref="J354:M355" si="112">J355</f>
        <v>707770</v>
      </c>
      <c r="K354" s="39"/>
      <c r="L354" s="35">
        <f t="shared" si="106"/>
        <v>707770</v>
      </c>
      <c r="M354" s="39">
        <f t="shared" si="112"/>
        <v>702530</v>
      </c>
    </row>
    <row r="355" spans="1:13" ht="38.25">
      <c r="A355" s="40" t="s">
        <v>131</v>
      </c>
      <c r="B355" s="5" t="s">
        <v>99</v>
      </c>
      <c r="C355" s="5" t="s">
        <v>279</v>
      </c>
      <c r="D355" s="5" t="s">
        <v>123</v>
      </c>
      <c r="E355" s="5" t="s">
        <v>364</v>
      </c>
      <c r="F355" s="5" t="s">
        <v>132</v>
      </c>
      <c r="G355" s="5"/>
      <c r="H355" s="5" t="s">
        <v>1</v>
      </c>
      <c r="I355" s="38" t="s">
        <v>1</v>
      </c>
      <c r="J355" s="39">
        <f t="shared" si="112"/>
        <v>707770</v>
      </c>
      <c r="K355" s="39"/>
      <c r="L355" s="35">
        <f t="shared" si="106"/>
        <v>707770</v>
      </c>
      <c r="M355" s="39">
        <f t="shared" si="112"/>
        <v>702530</v>
      </c>
    </row>
    <row r="356" spans="1:13" ht="38.25">
      <c r="A356" s="6" t="s">
        <v>133</v>
      </c>
      <c r="B356" s="5" t="s">
        <v>99</v>
      </c>
      <c r="C356" s="5" t="s">
        <v>279</v>
      </c>
      <c r="D356" s="5" t="s">
        <v>123</v>
      </c>
      <c r="E356" s="5" t="s">
        <v>364</v>
      </c>
      <c r="F356" s="5" t="s">
        <v>134</v>
      </c>
      <c r="G356" s="5"/>
      <c r="H356" s="5" t="s">
        <v>1</v>
      </c>
      <c r="I356" s="38" t="s">
        <v>1</v>
      </c>
      <c r="J356" s="39">
        <f>J357+J359+J361+J363</f>
        <v>707770</v>
      </c>
      <c r="K356" s="39"/>
      <c r="L356" s="35">
        <f t="shared" si="106"/>
        <v>707770</v>
      </c>
      <c r="M356" s="39">
        <f>M357+M359+M361+M363</f>
        <v>702530</v>
      </c>
    </row>
    <row r="357" spans="1:13">
      <c r="A357" s="17" t="s">
        <v>233</v>
      </c>
      <c r="B357" s="16" t="s">
        <v>99</v>
      </c>
      <c r="C357" s="16" t="s">
        <v>279</v>
      </c>
      <c r="D357" s="16" t="s">
        <v>123</v>
      </c>
      <c r="E357" s="16" t="s">
        <v>364</v>
      </c>
      <c r="F357" s="16" t="s">
        <v>134</v>
      </c>
      <c r="G357" s="16"/>
      <c r="H357" s="16" t="s">
        <v>165</v>
      </c>
      <c r="I357" s="19" t="s">
        <v>1</v>
      </c>
      <c r="J357" s="12">
        <f>J358</f>
        <v>0</v>
      </c>
      <c r="K357" s="12"/>
      <c r="L357" s="215">
        <f t="shared" si="106"/>
        <v>0</v>
      </c>
      <c r="M357" s="12">
        <f>M358</f>
        <v>50000</v>
      </c>
    </row>
    <row r="358" spans="1:13" ht="25.5">
      <c r="A358" s="17" t="s">
        <v>234</v>
      </c>
      <c r="B358" s="16" t="s">
        <v>99</v>
      </c>
      <c r="C358" s="16" t="s">
        <v>279</v>
      </c>
      <c r="D358" s="16" t="s">
        <v>123</v>
      </c>
      <c r="E358" s="16" t="s">
        <v>364</v>
      </c>
      <c r="F358" s="16" t="s">
        <v>134</v>
      </c>
      <c r="G358" s="16"/>
      <c r="H358" s="16" t="s">
        <v>165</v>
      </c>
      <c r="I358" s="19" t="s">
        <v>185</v>
      </c>
      <c r="J358" s="12">
        <v>0</v>
      </c>
      <c r="K358" s="12"/>
      <c r="L358" s="215">
        <f t="shared" si="106"/>
        <v>0</v>
      </c>
      <c r="M358" s="12">
        <v>50000</v>
      </c>
    </row>
    <row r="359" spans="1:13">
      <c r="A359" s="17" t="s">
        <v>188</v>
      </c>
      <c r="B359" s="16" t="s">
        <v>99</v>
      </c>
      <c r="C359" s="16" t="s">
        <v>279</v>
      </c>
      <c r="D359" s="16" t="s">
        <v>123</v>
      </c>
      <c r="E359" s="16" t="s">
        <v>364</v>
      </c>
      <c r="F359" s="16" t="s">
        <v>134</v>
      </c>
      <c r="G359" s="16"/>
      <c r="H359" s="16" t="s">
        <v>135</v>
      </c>
      <c r="I359" s="19" t="s">
        <v>1</v>
      </c>
      <c r="J359" s="12">
        <f t="shared" ref="J359:M359" si="113">J360</f>
        <v>422300</v>
      </c>
      <c r="K359" s="12"/>
      <c r="L359" s="215">
        <f t="shared" si="106"/>
        <v>422300</v>
      </c>
      <c r="M359" s="12">
        <f t="shared" si="113"/>
        <v>423000</v>
      </c>
    </row>
    <row r="360" spans="1:13">
      <c r="A360" s="17" t="s">
        <v>282</v>
      </c>
      <c r="B360" s="16" t="s">
        <v>99</v>
      </c>
      <c r="C360" s="16" t="s">
        <v>279</v>
      </c>
      <c r="D360" s="16" t="s">
        <v>123</v>
      </c>
      <c r="E360" s="16" t="s">
        <v>364</v>
      </c>
      <c r="F360" s="16" t="s">
        <v>134</v>
      </c>
      <c r="G360" s="16"/>
      <c r="H360" s="16" t="s">
        <v>135</v>
      </c>
      <c r="I360" s="19" t="s">
        <v>196</v>
      </c>
      <c r="J360" s="12">
        <v>422300</v>
      </c>
      <c r="K360" s="12"/>
      <c r="L360" s="215">
        <f t="shared" si="106"/>
        <v>422300</v>
      </c>
      <c r="M360" s="12">
        <v>423000</v>
      </c>
    </row>
    <row r="361" spans="1:13">
      <c r="A361" s="17" t="s">
        <v>168</v>
      </c>
      <c r="B361" s="16" t="s">
        <v>99</v>
      </c>
      <c r="C361" s="16" t="s">
        <v>279</v>
      </c>
      <c r="D361" s="16" t="s">
        <v>123</v>
      </c>
      <c r="E361" s="16" t="s">
        <v>364</v>
      </c>
      <c r="F361" s="16" t="s">
        <v>134</v>
      </c>
      <c r="G361" s="16"/>
      <c r="H361" s="16" t="s">
        <v>169</v>
      </c>
      <c r="I361" s="19" t="s">
        <v>1</v>
      </c>
      <c r="J361" s="12">
        <f t="shared" ref="J361:M361" si="114">J362</f>
        <v>80000</v>
      </c>
      <c r="K361" s="12"/>
      <c r="L361" s="215">
        <f t="shared" si="106"/>
        <v>80000</v>
      </c>
      <c r="M361" s="12">
        <f t="shared" si="114"/>
        <v>0</v>
      </c>
    </row>
    <row r="362" spans="1:13" ht="25.5">
      <c r="A362" s="17" t="s">
        <v>849</v>
      </c>
      <c r="B362" s="16" t="s">
        <v>99</v>
      </c>
      <c r="C362" s="16" t="s">
        <v>279</v>
      </c>
      <c r="D362" s="16" t="s">
        <v>123</v>
      </c>
      <c r="E362" s="16" t="s">
        <v>364</v>
      </c>
      <c r="F362" s="16" t="s">
        <v>134</v>
      </c>
      <c r="G362" s="16"/>
      <c r="H362" s="16" t="s">
        <v>169</v>
      </c>
      <c r="I362" s="19" t="s">
        <v>171</v>
      </c>
      <c r="J362" s="12">
        <v>80000</v>
      </c>
      <c r="K362" s="12"/>
      <c r="L362" s="215">
        <f t="shared" si="106"/>
        <v>80000</v>
      </c>
      <c r="M362" s="12">
        <v>0</v>
      </c>
    </row>
    <row r="363" spans="1:13">
      <c r="A363" s="17" t="s">
        <v>325</v>
      </c>
      <c r="B363" s="16" t="s">
        <v>99</v>
      </c>
      <c r="C363" s="16" t="s">
        <v>279</v>
      </c>
      <c r="D363" s="16" t="s">
        <v>123</v>
      </c>
      <c r="E363" s="16" t="s">
        <v>364</v>
      </c>
      <c r="F363" s="16" t="s">
        <v>134</v>
      </c>
      <c r="G363" s="16"/>
      <c r="H363" s="16" t="s">
        <v>199</v>
      </c>
      <c r="I363" s="19" t="s">
        <v>1</v>
      </c>
      <c r="J363" s="12">
        <f>J364</f>
        <v>205470</v>
      </c>
      <c r="K363" s="12"/>
      <c r="L363" s="215">
        <f t="shared" si="106"/>
        <v>205470</v>
      </c>
      <c r="M363" s="12">
        <f>M364</f>
        <v>229530</v>
      </c>
    </row>
    <row r="364" spans="1:13" ht="25.5">
      <c r="A364" s="17" t="s">
        <v>365</v>
      </c>
      <c r="B364" s="16" t="s">
        <v>99</v>
      </c>
      <c r="C364" s="16" t="s">
        <v>279</v>
      </c>
      <c r="D364" s="16" t="s">
        <v>123</v>
      </c>
      <c r="E364" s="16" t="s">
        <v>364</v>
      </c>
      <c r="F364" s="16" t="s">
        <v>134</v>
      </c>
      <c r="G364" s="16"/>
      <c r="H364" s="16">
        <v>344</v>
      </c>
      <c r="I364" s="19">
        <v>1112</v>
      </c>
      <c r="J364" s="12">
        <v>205470</v>
      </c>
      <c r="K364" s="12"/>
      <c r="L364" s="215">
        <f t="shared" si="106"/>
        <v>205470</v>
      </c>
      <c r="M364" s="12">
        <v>229530</v>
      </c>
    </row>
    <row r="365" spans="1:13">
      <c r="A365" s="36" t="s">
        <v>366</v>
      </c>
      <c r="B365" s="37" t="s">
        <v>99</v>
      </c>
      <c r="C365" s="5" t="s">
        <v>367</v>
      </c>
      <c r="D365" s="5" t="s">
        <v>1</v>
      </c>
      <c r="E365" s="5" t="s">
        <v>1</v>
      </c>
      <c r="F365" s="5" t="s">
        <v>1</v>
      </c>
      <c r="G365" s="5"/>
      <c r="H365" s="5" t="s">
        <v>1</v>
      </c>
      <c r="I365" s="38" t="s">
        <v>1</v>
      </c>
      <c r="J365" s="39">
        <f t="shared" ref="J365:M367" si="115">J366</f>
        <v>1447610.6600000001</v>
      </c>
      <c r="K365" s="39"/>
      <c r="L365" s="35">
        <f t="shared" si="106"/>
        <v>1447610.6600000001</v>
      </c>
      <c r="M365" s="39">
        <f t="shared" si="115"/>
        <v>1491038.9800000002</v>
      </c>
    </row>
    <row r="366" spans="1:13">
      <c r="A366" s="36" t="s">
        <v>368</v>
      </c>
      <c r="B366" s="37" t="s">
        <v>99</v>
      </c>
      <c r="C366" s="5" t="s">
        <v>367</v>
      </c>
      <c r="D366" s="5" t="s">
        <v>367</v>
      </c>
      <c r="E366" s="5" t="s">
        <v>1</v>
      </c>
      <c r="F366" s="5" t="s">
        <v>1</v>
      </c>
      <c r="G366" s="5"/>
      <c r="H366" s="5" t="s">
        <v>1</v>
      </c>
      <c r="I366" s="38" t="s">
        <v>1</v>
      </c>
      <c r="J366" s="39">
        <f t="shared" si="115"/>
        <v>1447610.6600000001</v>
      </c>
      <c r="K366" s="39"/>
      <c r="L366" s="35">
        <f t="shared" si="106"/>
        <v>1447610.6600000001</v>
      </c>
      <c r="M366" s="39">
        <f t="shared" si="115"/>
        <v>1491038.9800000002</v>
      </c>
    </row>
    <row r="367" spans="1:13" ht="38.25">
      <c r="A367" s="40" t="s">
        <v>369</v>
      </c>
      <c r="B367" s="5" t="s">
        <v>99</v>
      </c>
      <c r="C367" s="5" t="s">
        <v>367</v>
      </c>
      <c r="D367" s="5" t="s">
        <v>367</v>
      </c>
      <c r="E367" s="5" t="s">
        <v>370</v>
      </c>
      <c r="F367" s="5" t="s">
        <v>1</v>
      </c>
      <c r="G367" s="5"/>
      <c r="H367" s="5" t="s">
        <v>1</v>
      </c>
      <c r="I367" s="38" t="s">
        <v>1</v>
      </c>
      <c r="J367" s="39">
        <f t="shared" si="115"/>
        <v>1447610.6600000001</v>
      </c>
      <c r="K367" s="39"/>
      <c r="L367" s="35">
        <f t="shared" si="106"/>
        <v>1447610.6600000001</v>
      </c>
      <c r="M367" s="39">
        <f t="shared" si="115"/>
        <v>1491038.9800000002</v>
      </c>
    </row>
    <row r="368" spans="1:13" ht="25.5">
      <c r="A368" s="40" t="s">
        <v>371</v>
      </c>
      <c r="B368" s="5" t="s">
        <v>99</v>
      </c>
      <c r="C368" s="5" t="s">
        <v>367</v>
      </c>
      <c r="D368" s="5" t="s">
        <v>367</v>
      </c>
      <c r="E368" s="5" t="s">
        <v>372</v>
      </c>
      <c r="F368" s="5" t="s">
        <v>1</v>
      </c>
      <c r="G368" s="5"/>
      <c r="H368" s="5" t="s">
        <v>1</v>
      </c>
      <c r="I368" s="38" t="s">
        <v>1</v>
      </c>
      <c r="J368" s="39">
        <f>J369+J387</f>
        <v>1447610.6600000001</v>
      </c>
      <c r="K368" s="39"/>
      <c r="L368" s="35">
        <f t="shared" si="106"/>
        <v>1447610.6600000001</v>
      </c>
      <c r="M368" s="39">
        <f>M369+M387</f>
        <v>1491038.9800000002</v>
      </c>
    </row>
    <row r="369" spans="1:13" ht="40.5">
      <c r="A369" s="41" t="s">
        <v>373</v>
      </c>
      <c r="B369" s="42" t="s">
        <v>99</v>
      </c>
      <c r="C369" s="42" t="s">
        <v>367</v>
      </c>
      <c r="D369" s="42" t="s">
        <v>367</v>
      </c>
      <c r="E369" s="42" t="s">
        <v>374</v>
      </c>
      <c r="F369" s="42" t="s">
        <v>1</v>
      </c>
      <c r="G369" s="42"/>
      <c r="H369" s="42" t="s">
        <v>1</v>
      </c>
      <c r="I369" s="43" t="s">
        <v>1</v>
      </c>
      <c r="J369" s="44">
        <f>J370+J375+J382</f>
        <v>1139666.6600000001</v>
      </c>
      <c r="K369" s="44"/>
      <c r="L369" s="214">
        <f t="shared" si="106"/>
        <v>1139666.6600000001</v>
      </c>
      <c r="M369" s="44">
        <f>M370+M375+M382</f>
        <v>1173856.6600000001</v>
      </c>
    </row>
    <row r="370" spans="1:13" ht="76.5">
      <c r="A370" s="40" t="s">
        <v>111</v>
      </c>
      <c r="B370" s="5" t="s">
        <v>99</v>
      </c>
      <c r="C370" s="73" t="s">
        <v>367</v>
      </c>
      <c r="D370" s="73" t="s">
        <v>367</v>
      </c>
      <c r="E370" s="5" t="s">
        <v>374</v>
      </c>
      <c r="F370" s="5" t="s">
        <v>112</v>
      </c>
      <c r="G370" s="5"/>
      <c r="H370" s="42"/>
      <c r="I370" s="43"/>
      <c r="J370" s="39">
        <f t="shared" ref="J370:M373" si="116">J371</f>
        <v>208000</v>
      </c>
      <c r="K370" s="44"/>
      <c r="L370" s="35">
        <f t="shared" si="106"/>
        <v>208000</v>
      </c>
      <c r="M370" s="44">
        <f t="shared" si="116"/>
        <v>214240</v>
      </c>
    </row>
    <row r="371" spans="1:13" ht="25.5">
      <c r="A371" s="40" t="s">
        <v>113</v>
      </c>
      <c r="B371" s="5" t="s">
        <v>99</v>
      </c>
      <c r="C371" s="73" t="s">
        <v>367</v>
      </c>
      <c r="D371" s="73" t="s">
        <v>367</v>
      </c>
      <c r="E371" s="96" t="s">
        <v>374</v>
      </c>
      <c r="F371" s="5" t="s">
        <v>114</v>
      </c>
      <c r="G371" s="5"/>
      <c r="H371" s="42"/>
      <c r="I371" s="43"/>
      <c r="J371" s="39">
        <f t="shared" si="116"/>
        <v>208000</v>
      </c>
      <c r="K371" s="44"/>
      <c r="L371" s="35">
        <f t="shared" si="106"/>
        <v>208000</v>
      </c>
      <c r="M371" s="44">
        <f t="shared" si="116"/>
        <v>214240</v>
      </c>
    </row>
    <row r="372" spans="1:13" ht="63.75">
      <c r="A372" s="6" t="s">
        <v>126</v>
      </c>
      <c r="B372" s="5" t="s">
        <v>99</v>
      </c>
      <c r="C372" s="73" t="s">
        <v>367</v>
      </c>
      <c r="D372" s="73" t="s">
        <v>367</v>
      </c>
      <c r="E372" s="5" t="s">
        <v>374</v>
      </c>
      <c r="F372" s="5" t="s">
        <v>127</v>
      </c>
      <c r="G372" s="5"/>
      <c r="H372" s="42"/>
      <c r="I372" s="43"/>
      <c r="J372" s="39">
        <f t="shared" si="116"/>
        <v>208000</v>
      </c>
      <c r="K372" s="44"/>
      <c r="L372" s="35">
        <f t="shared" si="106"/>
        <v>208000</v>
      </c>
      <c r="M372" s="44">
        <f t="shared" si="116"/>
        <v>214240</v>
      </c>
    </row>
    <row r="373" spans="1:13">
      <c r="A373" s="17" t="s">
        <v>247</v>
      </c>
      <c r="B373" s="61" t="s">
        <v>99</v>
      </c>
      <c r="C373" s="75" t="s">
        <v>367</v>
      </c>
      <c r="D373" s="75" t="s">
        <v>367</v>
      </c>
      <c r="E373" s="61" t="s">
        <v>374</v>
      </c>
      <c r="F373" s="61" t="s">
        <v>127</v>
      </c>
      <c r="G373" s="61"/>
      <c r="H373" s="61">
        <v>226</v>
      </c>
      <c r="I373" s="56"/>
      <c r="J373" s="57">
        <f t="shared" si="116"/>
        <v>208000</v>
      </c>
      <c r="K373" s="57"/>
      <c r="L373" s="215">
        <f t="shared" si="106"/>
        <v>208000</v>
      </c>
      <c r="M373" s="57">
        <f t="shared" si="116"/>
        <v>214240</v>
      </c>
    </row>
    <row r="374" spans="1:13">
      <c r="A374" s="17" t="s">
        <v>248</v>
      </c>
      <c r="B374" s="61" t="s">
        <v>99</v>
      </c>
      <c r="C374" s="75" t="s">
        <v>367</v>
      </c>
      <c r="D374" s="75" t="s">
        <v>367</v>
      </c>
      <c r="E374" s="61" t="s">
        <v>374</v>
      </c>
      <c r="F374" s="61">
        <v>123</v>
      </c>
      <c r="G374" s="61"/>
      <c r="H374" s="61">
        <v>226</v>
      </c>
      <c r="I374" s="56">
        <v>1140</v>
      </c>
      <c r="J374" s="57">
        <v>208000</v>
      </c>
      <c r="K374" s="57"/>
      <c r="L374" s="215">
        <f t="shared" si="106"/>
        <v>208000</v>
      </c>
      <c r="M374" s="57">
        <v>214240</v>
      </c>
    </row>
    <row r="375" spans="1:13" ht="25.5">
      <c r="A375" s="40" t="s">
        <v>129</v>
      </c>
      <c r="B375" s="5" t="s">
        <v>99</v>
      </c>
      <c r="C375" s="5" t="s">
        <v>367</v>
      </c>
      <c r="D375" s="5" t="s">
        <v>367</v>
      </c>
      <c r="E375" s="96" t="s">
        <v>374</v>
      </c>
      <c r="F375" s="5" t="s">
        <v>130</v>
      </c>
      <c r="G375" s="5"/>
      <c r="H375" s="5" t="s">
        <v>1</v>
      </c>
      <c r="I375" s="38" t="s">
        <v>1</v>
      </c>
      <c r="J375" s="39">
        <f t="shared" ref="J375:M376" si="117">J376</f>
        <v>653466.66</v>
      </c>
      <c r="K375" s="39"/>
      <c r="L375" s="35">
        <f t="shared" si="106"/>
        <v>653466.66</v>
      </c>
      <c r="M375" s="39">
        <f t="shared" si="117"/>
        <v>673070.66</v>
      </c>
    </row>
    <row r="376" spans="1:13" ht="38.25">
      <c r="A376" s="40" t="s">
        <v>131</v>
      </c>
      <c r="B376" s="5" t="s">
        <v>99</v>
      </c>
      <c r="C376" s="5" t="s">
        <v>367</v>
      </c>
      <c r="D376" s="5" t="s">
        <v>367</v>
      </c>
      <c r="E376" s="96" t="s">
        <v>374</v>
      </c>
      <c r="F376" s="5" t="s">
        <v>132</v>
      </c>
      <c r="G376" s="5"/>
      <c r="H376" s="5" t="s">
        <v>1</v>
      </c>
      <c r="I376" s="38" t="s">
        <v>1</v>
      </c>
      <c r="J376" s="39">
        <f t="shared" si="117"/>
        <v>653466.66</v>
      </c>
      <c r="K376" s="39"/>
      <c r="L376" s="35">
        <f t="shared" si="106"/>
        <v>653466.66</v>
      </c>
      <c r="M376" s="39">
        <f t="shared" si="117"/>
        <v>673070.66</v>
      </c>
    </row>
    <row r="377" spans="1:13" ht="38.25">
      <c r="A377" s="6" t="s">
        <v>133</v>
      </c>
      <c r="B377" s="5" t="s">
        <v>99</v>
      </c>
      <c r="C377" s="5" t="s">
        <v>367</v>
      </c>
      <c r="D377" s="5" t="s">
        <v>367</v>
      </c>
      <c r="E377" s="96" t="s">
        <v>374</v>
      </c>
      <c r="F377" s="5" t="s">
        <v>134</v>
      </c>
      <c r="G377" s="5"/>
      <c r="H377" s="5" t="s">
        <v>1</v>
      </c>
      <c r="I377" s="38" t="s">
        <v>1</v>
      </c>
      <c r="J377" s="39">
        <f>J378+J380</f>
        <v>653466.66</v>
      </c>
      <c r="K377" s="39"/>
      <c r="L377" s="35">
        <f t="shared" si="106"/>
        <v>653466.66</v>
      </c>
      <c r="M377" s="39">
        <f>M378+M380</f>
        <v>673070.66</v>
      </c>
    </row>
    <row r="378" spans="1:13">
      <c r="A378" s="17" t="s">
        <v>188</v>
      </c>
      <c r="B378" s="16" t="s">
        <v>99</v>
      </c>
      <c r="C378" s="16" t="s">
        <v>367</v>
      </c>
      <c r="D378" s="16" t="s">
        <v>367</v>
      </c>
      <c r="E378" s="61" t="s">
        <v>374</v>
      </c>
      <c r="F378" s="16" t="s">
        <v>134</v>
      </c>
      <c r="G378" s="16"/>
      <c r="H378" s="16" t="s">
        <v>135</v>
      </c>
      <c r="I378" s="19" t="s">
        <v>1</v>
      </c>
      <c r="J378" s="12">
        <f t="shared" ref="J378:M378" si="118">J379</f>
        <v>520000</v>
      </c>
      <c r="K378" s="12"/>
      <c r="L378" s="215">
        <f t="shared" si="106"/>
        <v>520000</v>
      </c>
      <c r="M378" s="12">
        <f t="shared" si="118"/>
        <v>535600</v>
      </c>
    </row>
    <row r="379" spans="1:13">
      <c r="A379" s="17" t="s">
        <v>248</v>
      </c>
      <c r="B379" s="16" t="s">
        <v>99</v>
      </c>
      <c r="C379" s="16" t="s">
        <v>367</v>
      </c>
      <c r="D379" s="16" t="s">
        <v>367</v>
      </c>
      <c r="E379" s="61" t="s">
        <v>374</v>
      </c>
      <c r="F379" s="16" t="s">
        <v>134</v>
      </c>
      <c r="G379" s="16"/>
      <c r="H379" s="16" t="s">
        <v>135</v>
      </c>
      <c r="I379" s="19">
        <v>1140</v>
      </c>
      <c r="J379" s="12">
        <v>520000</v>
      </c>
      <c r="K379" s="12"/>
      <c r="L379" s="215">
        <f t="shared" si="106"/>
        <v>520000</v>
      </c>
      <c r="M379" s="12">
        <v>535600</v>
      </c>
    </row>
    <row r="380" spans="1:13">
      <c r="A380" s="17" t="s">
        <v>325</v>
      </c>
      <c r="B380" s="16" t="s">
        <v>99</v>
      </c>
      <c r="C380" s="16" t="s">
        <v>367</v>
      </c>
      <c r="D380" s="16" t="s">
        <v>367</v>
      </c>
      <c r="E380" s="61" t="s">
        <v>374</v>
      </c>
      <c r="F380" s="16" t="s">
        <v>134</v>
      </c>
      <c r="G380" s="16"/>
      <c r="H380" s="16">
        <v>340</v>
      </c>
      <c r="I380" s="19" t="s">
        <v>1</v>
      </c>
      <c r="J380" s="12">
        <f t="shared" ref="J380:M380" si="119">J381</f>
        <v>133466.66</v>
      </c>
      <c r="K380" s="12"/>
      <c r="L380" s="215">
        <f t="shared" si="106"/>
        <v>133466.66</v>
      </c>
      <c r="M380" s="12">
        <f t="shared" si="119"/>
        <v>137470.66</v>
      </c>
    </row>
    <row r="381" spans="1:13" ht="25.5">
      <c r="A381" s="17" t="s">
        <v>138</v>
      </c>
      <c r="B381" s="16" t="s">
        <v>99</v>
      </c>
      <c r="C381" s="16" t="s">
        <v>367</v>
      </c>
      <c r="D381" s="16" t="s">
        <v>367</v>
      </c>
      <c r="E381" s="61" t="s">
        <v>374</v>
      </c>
      <c r="F381" s="16" t="s">
        <v>134</v>
      </c>
      <c r="G381" s="16"/>
      <c r="H381" s="16">
        <v>349</v>
      </c>
      <c r="I381" s="19" t="s">
        <v>139</v>
      </c>
      <c r="J381" s="12">
        <v>133466.66</v>
      </c>
      <c r="K381" s="12"/>
      <c r="L381" s="215">
        <f t="shared" si="106"/>
        <v>133466.66</v>
      </c>
      <c r="M381" s="12">
        <v>137470.66</v>
      </c>
    </row>
    <row r="382" spans="1:13" ht="25.5">
      <c r="A382" s="40" t="s">
        <v>140</v>
      </c>
      <c r="B382" s="5" t="s">
        <v>99</v>
      </c>
      <c r="C382" s="5" t="s">
        <v>367</v>
      </c>
      <c r="D382" s="5" t="s">
        <v>367</v>
      </c>
      <c r="E382" s="96" t="s">
        <v>374</v>
      </c>
      <c r="F382" s="5" t="s">
        <v>141</v>
      </c>
      <c r="G382" s="5"/>
      <c r="H382" s="5" t="s">
        <v>1</v>
      </c>
      <c r="I382" s="38" t="s">
        <v>1</v>
      </c>
      <c r="J382" s="39">
        <f t="shared" ref="J382:M383" si="120">J383</f>
        <v>278200</v>
      </c>
      <c r="K382" s="39"/>
      <c r="L382" s="35">
        <f t="shared" si="106"/>
        <v>278200</v>
      </c>
      <c r="M382" s="39">
        <f t="shared" si="120"/>
        <v>286546</v>
      </c>
    </row>
    <row r="383" spans="1:13">
      <c r="A383" s="6" t="s">
        <v>142</v>
      </c>
      <c r="B383" s="5" t="s">
        <v>99</v>
      </c>
      <c r="C383" s="5" t="s">
        <v>367</v>
      </c>
      <c r="D383" s="5" t="s">
        <v>367</v>
      </c>
      <c r="E383" s="61" t="s">
        <v>374</v>
      </c>
      <c r="F383" s="5" t="s">
        <v>143</v>
      </c>
      <c r="G383" s="5"/>
      <c r="H383" s="5" t="s">
        <v>1</v>
      </c>
      <c r="I383" s="38" t="s">
        <v>1</v>
      </c>
      <c r="J383" s="39">
        <f t="shared" si="120"/>
        <v>278200</v>
      </c>
      <c r="K383" s="39"/>
      <c r="L383" s="35">
        <f t="shared" si="106"/>
        <v>278200</v>
      </c>
      <c r="M383" s="39">
        <f t="shared" si="120"/>
        <v>286546</v>
      </c>
    </row>
    <row r="384" spans="1:13">
      <c r="A384" s="17" t="s">
        <v>144</v>
      </c>
      <c r="B384" s="16" t="s">
        <v>99</v>
      </c>
      <c r="C384" s="16" t="s">
        <v>367</v>
      </c>
      <c r="D384" s="16" t="s">
        <v>367</v>
      </c>
      <c r="E384" s="61" t="s">
        <v>374</v>
      </c>
      <c r="F384" s="16" t="s">
        <v>143</v>
      </c>
      <c r="G384" s="16"/>
      <c r="H384" s="16" t="s">
        <v>145</v>
      </c>
      <c r="I384" s="19" t="s">
        <v>1</v>
      </c>
      <c r="J384" s="12">
        <f t="shared" ref="J384:M384" si="121">J385+J386</f>
        <v>278200</v>
      </c>
      <c r="K384" s="12"/>
      <c r="L384" s="215">
        <f t="shared" si="106"/>
        <v>278200</v>
      </c>
      <c r="M384" s="12">
        <f t="shared" si="121"/>
        <v>286546</v>
      </c>
    </row>
    <row r="385" spans="1:13" ht="25.5">
      <c r="A385" s="17" t="s">
        <v>146</v>
      </c>
      <c r="B385" s="16" t="s">
        <v>99</v>
      </c>
      <c r="C385" s="16" t="s">
        <v>367</v>
      </c>
      <c r="D385" s="16" t="s">
        <v>367</v>
      </c>
      <c r="E385" s="61" t="s">
        <v>374</v>
      </c>
      <c r="F385" s="16" t="s">
        <v>143</v>
      </c>
      <c r="G385" s="16"/>
      <c r="H385" s="16">
        <v>296</v>
      </c>
      <c r="I385" s="19" t="s">
        <v>147</v>
      </c>
      <c r="J385" s="12">
        <v>208000</v>
      </c>
      <c r="K385" s="12"/>
      <c r="L385" s="215">
        <f t="shared" si="106"/>
        <v>208000</v>
      </c>
      <c r="M385" s="12">
        <v>214240</v>
      </c>
    </row>
    <row r="386" spans="1:13" ht="25.5">
      <c r="A386" s="17" t="s">
        <v>146</v>
      </c>
      <c r="B386" s="16" t="s">
        <v>99</v>
      </c>
      <c r="C386" s="16" t="s">
        <v>367</v>
      </c>
      <c r="D386" s="16" t="s">
        <v>367</v>
      </c>
      <c r="E386" s="61" t="s">
        <v>374</v>
      </c>
      <c r="F386" s="16" t="s">
        <v>143</v>
      </c>
      <c r="G386" s="16"/>
      <c r="H386" s="16">
        <v>296</v>
      </c>
      <c r="I386" s="19">
        <v>1150</v>
      </c>
      <c r="J386" s="12">
        <v>70200</v>
      </c>
      <c r="K386" s="12"/>
      <c r="L386" s="215">
        <f t="shared" si="106"/>
        <v>70200</v>
      </c>
      <c r="M386" s="12">
        <v>72306</v>
      </c>
    </row>
    <row r="387" spans="1:13" ht="40.5">
      <c r="A387" s="70" t="s">
        <v>375</v>
      </c>
      <c r="B387" s="42" t="s">
        <v>99</v>
      </c>
      <c r="C387" s="42" t="s">
        <v>367</v>
      </c>
      <c r="D387" s="42" t="s">
        <v>367</v>
      </c>
      <c r="E387" s="42" t="s">
        <v>376</v>
      </c>
      <c r="F387" s="69"/>
      <c r="G387" s="70"/>
      <c r="H387" s="97"/>
      <c r="I387" s="97"/>
      <c r="J387" s="77">
        <f t="shared" ref="J387:M391" si="122">J388</f>
        <v>307944</v>
      </c>
      <c r="K387" s="77"/>
      <c r="L387" s="214">
        <f t="shared" si="106"/>
        <v>307944</v>
      </c>
      <c r="M387" s="77">
        <f t="shared" si="122"/>
        <v>317182.32</v>
      </c>
    </row>
    <row r="388" spans="1:13" ht="25.5">
      <c r="A388" s="40" t="s">
        <v>129</v>
      </c>
      <c r="B388" s="5" t="s">
        <v>99</v>
      </c>
      <c r="C388" s="5" t="s">
        <v>367</v>
      </c>
      <c r="D388" s="5" t="s">
        <v>367</v>
      </c>
      <c r="E388" s="5" t="s">
        <v>376</v>
      </c>
      <c r="F388" s="5" t="s">
        <v>130</v>
      </c>
      <c r="G388" s="17"/>
      <c r="H388" s="84"/>
      <c r="I388" s="84"/>
      <c r="J388" s="26">
        <f t="shared" si="122"/>
        <v>307944</v>
      </c>
      <c r="K388" s="26"/>
      <c r="L388" s="35">
        <f t="shared" si="106"/>
        <v>307944</v>
      </c>
      <c r="M388" s="26">
        <f t="shared" si="122"/>
        <v>317182.32</v>
      </c>
    </row>
    <row r="389" spans="1:13" ht="38.25">
      <c r="A389" s="40" t="s">
        <v>131</v>
      </c>
      <c r="B389" s="5" t="s">
        <v>99</v>
      </c>
      <c r="C389" s="5" t="s">
        <v>367</v>
      </c>
      <c r="D389" s="5" t="s">
        <v>367</v>
      </c>
      <c r="E389" s="5" t="s">
        <v>376</v>
      </c>
      <c r="F389" s="5" t="s">
        <v>132</v>
      </c>
      <c r="G389" s="17"/>
      <c r="H389" s="84"/>
      <c r="I389" s="84"/>
      <c r="J389" s="26">
        <f t="shared" si="122"/>
        <v>307944</v>
      </c>
      <c r="K389" s="26"/>
      <c r="L389" s="35">
        <f t="shared" si="106"/>
        <v>307944</v>
      </c>
      <c r="M389" s="26">
        <f t="shared" si="122"/>
        <v>317182.32</v>
      </c>
    </row>
    <row r="390" spans="1:13" ht="38.25">
      <c r="A390" s="6" t="s">
        <v>133</v>
      </c>
      <c r="B390" s="5" t="s">
        <v>99</v>
      </c>
      <c r="C390" s="5" t="s">
        <v>367</v>
      </c>
      <c r="D390" s="5" t="s">
        <v>367</v>
      </c>
      <c r="E390" s="5" t="s">
        <v>376</v>
      </c>
      <c r="F390" s="5" t="s">
        <v>134</v>
      </c>
      <c r="G390" s="17"/>
      <c r="H390" s="84"/>
      <c r="I390" s="84"/>
      <c r="J390" s="26">
        <f t="shared" si="122"/>
        <v>307944</v>
      </c>
      <c r="K390" s="26"/>
      <c r="L390" s="35">
        <f t="shared" si="106"/>
        <v>307944</v>
      </c>
      <c r="M390" s="26">
        <f t="shared" si="122"/>
        <v>317182.32</v>
      </c>
    </row>
    <row r="391" spans="1:13">
      <c r="A391" s="17" t="s">
        <v>188</v>
      </c>
      <c r="B391" s="16" t="s">
        <v>99</v>
      </c>
      <c r="C391" s="16" t="s">
        <v>367</v>
      </c>
      <c r="D391" s="16" t="s">
        <v>367</v>
      </c>
      <c r="E391" s="61" t="s">
        <v>376</v>
      </c>
      <c r="F391" s="16">
        <v>244</v>
      </c>
      <c r="G391" s="17">
        <v>226</v>
      </c>
      <c r="H391" s="84"/>
      <c r="I391" s="84"/>
      <c r="J391" s="12">
        <f t="shared" si="122"/>
        <v>307944</v>
      </c>
      <c r="K391" s="12"/>
      <c r="L391" s="215">
        <f t="shared" si="106"/>
        <v>307944</v>
      </c>
      <c r="M391" s="12">
        <f t="shared" si="122"/>
        <v>317182.32</v>
      </c>
    </row>
    <row r="392" spans="1:13">
      <c r="A392" s="17" t="s">
        <v>248</v>
      </c>
      <c r="B392" s="16" t="s">
        <v>99</v>
      </c>
      <c r="C392" s="16" t="s">
        <v>367</v>
      </c>
      <c r="D392" s="16" t="s">
        <v>367</v>
      </c>
      <c r="E392" s="61" t="s">
        <v>376</v>
      </c>
      <c r="F392" s="16">
        <v>244</v>
      </c>
      <c r="G392" s="17">
        <v>226</v>
      </c>
      <c r="H392" s="84"/>
      <c r="I392" s="84">
        <v>1140</v>
      </c>
      <c r="J392" s="12">
        <v>307944</v>
      </c>
      <c r="K392" s="12"/>
      <c r="L392" s="215">
        <f t="shared" si="106"/>
        <v>307944</v>
      </c>
      <c r="M392" s="12">
        <v>317182.32</v>
      </c>
    </row>
    <row r="393" spans="1:13">
      <c r="A393" s="36" t="s">
        <v>377</v>
      </c>
      <c r="B393" s="37" t="s">
        <v>99</v>
      </c>
      <c r="C393" s="5" t="s">
        <v>286</v>
      </c>
      <c r="D393" s="5" t="s">
        <v>1</v>
      </c>
      <c r="E393" s="5" t="s">
        <v>1</v>
      </c>
      <c r="F393" s="5" t="s">
        <v>1</v>
      </c>
      <c r="G393" s="5"/>
      <c r="H393" s="5" t="s">
        <v>1</v>
      </c>
      <c r="I393" s="38" t="s">
        <v>1</v>
      </c>
      <c r="J393" s="39">
        <f t="shared" ref="J393:M396" si="123">J394</f>
        <v>3922434.41</v>
      </c>
      <c r="K393" s="39"/>
      <c r="L393" s="35">
        <f t="shared" si="106"/>
        <v>3922434.41</v>
      </c>
      <c r="M393" s="39">
        <f t="shared" si="123"/>
        <v>4040107.44</v>
      </c>
    </row>
    <row r="394" spans="1:13">
      <c r="A394" s="36" t="s">
        <v>378</v>
      </c>
      <c r="B394" s="37" t="s">
        <v>99</v>
      </c>
      <c r="C394" s="5" t="s">
        <v>286</v>
      </c>
      <c r="D394" s="73" t="s">
        <v>149</v>
      </c>
      <c r="E394" s="5" t="s">
        <v>1</v>
      </c>
      <c r="F394" s="5" t="s">
        <v>1</v>
      </c>
      <c r="G394" s="5"/>
      <c r="H394" s="5" t="s">
        <v>1</v>
      </c>
      <c r="I394" s="38" t="s">
        <v>1</v>
      </c>
      <c r="J394" s="39">
        <f t="shared" si="123"/>
        <v>3922434.41</v>
      </c>
      <c r="K394" s="39"/>
      <c r="L394" s="35">
        <f t="shared" si="106"/>
        <v>3922434.41</v>
      </c>
      <c r="M394" s="39">
        <f t="shared" si="123"/>
        <v>4040107.44</v>
      </c>
    </row>
    <row r="395" spans="1:13" ht="38.25">
      <c r="A395" s="40" t="s">
        <v>379</v>
      </c>
      <c r="B395" s="5" t="s">
        <v>99</v>
      </c>
      <c r="C395" s="5" t="s">
        <v>286</v>
      </c>
      <c r="D395" s="73" t="s">
        <v>149</v>
      </c>
      <c r="E395" s="5" t="s">
        <v>380</v>
      </c>
      <c r="F395" s="5" t="s">
        <v>1</v>
      </c>
      <c r="G395" s="5"/>
      <c r="H395" s="5" t="s">
        <v>1</v>
      </c>
      <c r="I395" s="38" t="s">
        <v>1</v>
      </c>
      <c r="J395" s="39">
        <f t="shared" si="123"/>
        <v>3922434.41</v>
      </c>
      <c r="K395" s="39"/>
      <c r="L395" s="35">
        <f t="shared" si="106"/>
        <v>3922434.41</v>
      </c>
      <c r="M395" s="39">
        <f t="shared" si="123"/>
        <v>4040107.44</v>
      </c>
    </row>
    <row r="396" spans="1:13" ht="25.5">
      <c r="A396" s="40" t="s">
        <v>381</v>
      </c>
      <c r="B396" s="5" t="s">
        <v>99</v>
      </c>
      <c r="C396" s="5" t="s">
        <v>286</v>
      </c>
      <c r="D396" s="73" t="s">
        <v>149</v>
      </c>
      <c r="E396" s="5" t="s">
        <v>382</v>
      </c>
      <c r="F396" s="5" t="s">
        <v>1</v>
      </c>
      <c r="G396" s="5"/>
      <c r="H396" s="5" t="s">
        <v>1</v>
      </c>
      <c r="I396" s="38" t="s">
        <v>1</v>
      </c>
      <c r="J396" s="39">
        <f t="shared" si="123"/>
        <v>3922434.41</v>
      </c>
      <c r="K396" s="39"/>
      <c r="L396" s="35">
        <f t="shared" ref="L396:L459" si="124">J396+K396</f>
        <v>3922434.41</v>
      </c>
      <c r="M396" s="39">
        <f t="shared" si="123"/>
        <v>4040107.44</v>
      </c>
    </row>
    <row r="397" spans="1:13" ht="27">
      <c r="A397" s="41" t="s">
        <v>383</v>
      </c>
      <c r="B397" s="42" t="s">
        <v>99</v>
      </c>
      <c r="C397" s="42" t="s">
        <v>286</v>
      </c>
      <c r="D397" s="72" t="s">
        <v>149</v>
      </c>
      <c r="E397" s="42" t="s">
        <v>384</v>
      </c>
      <c r="F397" s="42" t="s">
        <v>1</v>
      </c>
      <c r="G397" s="42"/>
      <c r="H397" s="42" t="s">
        <v>1</v>
      </c>
      <c r="I397" s="43" t="s">
        <v>1</v>
      </c>
      <c r="J397" s="44">
        <f>J398+J403+J410</f>
        <v>3922434.41</v>
      </c>
      <c r="K397" s="44"/>
      <c r="L397" s="214">
        <f t="shared" si="124"/>
        <v>3922434.41</v>
      </c>
      <c r="M397" s="44">
        <f>M398+M403+M410</f>
        <v>4040107.44</v>
      </c>
    </row>
    <row r="398" spans="1:13" ht="76.5">
      <c r="A398" s="40" t="s">
        <v>111</v>
      </c>
      <c r="B398" s="5" t="s">
        <v>99</v>
      </c>
      <c r="C398" s="5" t="s">
        <v>286</v>
      </c>
      <c r="D398" s="73" t="s">
        <v>149</v>
      </c>
      <c r="E398" s="5" t="s">
        <v>384</v>
      </c>
      <c r="F398" s="5" t="s">
        <v>112</v>
      </c>
      <c r="G398" s="5"/>
      <c r="H398" s="42"/>
      <c r="I398" s="43"/>
      <c r="J398" s="39">
        <f t="shared" ref="J398:M401" si="125">J399</f>
        <v>381521.91999999998</v>
      </c>
      <c r="K398" s="39"/>
      <c r="L398" s="35">
        <f t="shared" si="124"/>
        <v>381521.91999999998</v>
      </c>
      <c r="M398" s="39">
        <f t="shared" si="125"/>
        <v>392967.58</v>
      </c>
    </row>
    <row r="399" spans="1:13" ht="25.5">
      <c r="A399" s="40" t="s">
        <v>113</v>
      </c>
      <c r="B399" s="5" t="s">
        <v>99</v>
      </c>
      <c r="C399" s="5" t="s">
        <v>286</v>
      </c>
      <c r="D399" s="73" t="s">
        <v>149</v>
      </c>
      <c r="E399" s="5" t="s">
        <v>384</v>
      </c>
      <c r="F399" s="5" t="s">
        <v>114</v>
      </c>
      <c r="G399" s="5"/>
      <c r="H399" s="42"/>
      <c r="I399" s="43"/>
      <c r="J399" s="39">
        <f t="shared" si="125"/>
        <v>381521.91999999998</v>
      </c>
      <c r="K399" s="39"/>
      <c r="L399" s="35">
        <f t="shared" si="124"/>
        <v>381521.91999999998</v>
      </c>
      <c r="M399" s="39">
        <f t="shared" si="125"/>
        <v>392967.58</v>
      </c>
    </row>
    <row r="400" spans="1:13" ht="63.75">
      <c r="A400" s="6" t="s">
        <v>126</v>
      </c>
      <c r="B400" s="5" t="s">
        <v>99</v>
      </c>
      <c r="C400" s="5" t="s">
        <v>286</v>
      </c>
      <c r="D400" s="73" t="s">
        <v>149</v>
      </c>
      <c r="E400" s="5" t="s">
        <v>384</v>
      </c>
      <c r="F400" s="5" t="s">
        <v>127</v>
      </c>
      <c r="G400" s="5"/>
      <c r="H400" s="42"/>
      <c r="I400" s="43"/>
      <c r="J400" s="39">
        <f t="shared" si="125"/>
        <v>381521.91999999998</v>
      </c>
      <c r="K400" s="39"/>
      <c r="L400" s="35">
        <f t="shared" si="124"/>
        <v>381521.91999999998</v>
      </c>
      <c r="M400" s="39">
        <f t="shared" si="125"/>
        <v>392967.58</v>
      </c>
    </row>
    <row r="401" spans="1:14">
      <c r="A401" s="17" t="s">
        <v>247</v>
      </c>
      <c r="B401" s="61" t="s">
        <v>99</v>
      </c>
      <c r="C401" s="61" t="s">
        <v>286</v>
      </c>
      <c r="D401" s="75" t="s">
        <v>149</v>
      </c>
      <c r="E401" s="61" t="s">
        <v>384</v>
      </c>
      <c r="F401" s="16" t="s">
        <v>127</v>
      </c>
      <c r="G401" s="16"/>
      <c r="H401" s="61">
        <v>226</v>
      </c>
      <c r="I401" s="56"/>
      <c r="J401" s="57">
        <f t="shared" si="125"/>
        <v>381521.91999999998</v>
      </c>
      <c r="K401" s="57"/>
      <c r="L401" s="215">
        <f t="shared" si="124"/>
        <v>381521.91999999998</v>
      </c>
      <c r="M401" s="57">
        <f t="shared" si="125"/>
        <v>392967.58</v>
      </c>
    </row>
    <row r="402" spans="1:14">
      <c r="A402" s="17" t="s">
        <v>248</v>
      </c>
      <c r="B402" s="61" t="s">
        <v>99</v>
      </c>
      <c r="C402" s="61" t="s">
        <v>286</v>
      </c>
      <c r="D402" s="75" t="s">
        <v>149</v>
      </c>
      <c r="E402" s="61" t="s">
        <v>384</v>
      </c>
      <c r="F402" s="16" t="s">
        <v>127</v>
      </c>
      <c r="G402" s="16"/>
      <c r="H402" s="61">
        <v>226</v>
      </c>
      <c r="I402" s="56">
        <v>1140</v>
      </c>
      <c r="J402" s="57">
        <v>381521.91999999998</v>
      </c>
      <c r="K402" s="57"/>
      <c r="L402" s="215">
        <f t="shared" si="124"/>
        <v>381521.91999999998</v>
      </c>
      <c r="M402" s="57">
        <v>392967.58</v>
      </c>
      <c r="N402" s="114"/>
    </row>
    <row r="403" spans="1:14" ht="25.5">
      <c r="A403" s="40" t="s">
        <v>129</v>
      </c>
      <c r="B403" s="5" t="s">
        <v>99</v>
      </c>
      <c r="C403" s="5" t="s">
        <v>286</v>
      </c>
      <c r="D403" s="73" t="s">
        <v>149</v>
      </c>
      <c r="E403" s="5" t="s">
        <v>384</v>
      </c>
      <c r="F403" s="5" t="s">
        <v>130</v>
      </c>
      <c r="G403" s="5"/>
      <c r="H403" s="5" t="s">
        <v>1</v>
      </c>
      <c r="I403" s="38" t="s">
        <v>1</v>
      </c>
      <c r="J403" s="39">
        <f t="shared" ref="J403:M404" si="126">J404</f>
        <v>3072912.49</v>
      </c>
      <c r="K403" s="39"/>
      <c r="L403" s="35">
        <f t="shared" si="124"/>
        <v>3072912.49</v>
      </c>
      <c r="M403" s="39">
        <f t="shared" si="126"/>
        <v>3165099.86</v>
      </c>
    </row>
    <row r="404" spans="1:14" ht="38.25">
      <c r="A404" s="40" t="s">
        <v>131</v>
      </c>
      <c r="B404" s="5" t="s">
        <v>99</v>
      </c>
      <c r="C404" s="5" t="s">
        <v>286</v>
      </c>
      <c r="D404" s="73" t="s">
        <v>149</v>
      </c>
      <c r="E404" s="5" t="s">
        <v>384</v>
      </c>
      <c r="F404" s="5" t="s">
        <v>132</v>
      </c>
      <c r="G404" s="5"/>
      <c r="H404" s="5" t="s">
        <v>1</v>
      </c>
      <c r="I404" s="38" t="s">
        <v>1</v>
      </c>
      <c r="J404" s="39">
        <f t="shared" si="126"/>
        <v>3072912.49</v>
      </c>
      <c r="K404" s="39"/>
      <c r="L404" s="35">
        <f t="shared" si="124"/>
        <v>3072912.49</v>
      </c>
      <c r="M404" s="39">
        <f t="shared" si="126"/>
        <v>3165099.86</v>
      </c>
    </row>
    <row r="405" spans="1:14" ht="38.25">
      <c r="A405" s="6" t="s">
        <v>133</v>
      </c>
      <c r="B405" s="5" t="s">
        <v>99</v>
      </c>
      <c r="C405" s="5" t="s">
        <v>286</v>
      </c>
      <c r="D405" s="73" t="s">
        <v>149</v>
      </c>
      <c r="E405" s="5" t="s">
        <v>384</v>
      </c>
      <c r="F405" s="5" t="s">
        <v>134</v>
      </c>
      <c r="G405" s="5"/>
      <c r="H405" s="5" t="s">
        <v>1</v>
      </c>
      <c r="I405" s="38" t="s">
        <v>1</v>
      </c>
      <c r="J405" s="39">
        <f>J406+J408</f>
        <v>3072912.49</v>
      </c>
      <c r="K405" s="39"/>
      <c r="L405" s="35">
        <f t="shared" si="124"/>
        <v>3072912.49</v>
      </c>
      <c r="M405" s="39">
        <f>M406+M408</f>
        <v>3165099.86</v>
      </c>
    </row>
    <row r="406" spans="1:14">
      <c r="A406" s="17" t="s">
        <v>188</v>
      </c>
      <c r="B406" s="16" t="s">
        <v>99</v>
      </c>
      <c r="C406" s="16" t="s">
        <v>286</v>
      </c>
      <c r="D406" s="75" t="s">
        <v>149</v>
      </c>
      <c r="E406" s="61" t="s">
        <v>384</v>
      </c>
      <c r="F406" s="16" t="s">
        <v>134</v>
      </c>
      <c r="G406" s="16"/>
      <c r="H406" s="16" t="s">
        <v>135</v>
      </c>
      <c r="I406" s="19" t="s">
        <v>1</v>
      </c>
      <c r="J406" s="12">
        <f t="shared" ref="J406:M406" si="127">J407</f>
        <v>2344603.66</v>
      </c>
      <c r="K406" s="12"/>
      <c r="L406" s="215">
        <f t="shared" si="124"/>
        <v>2344603.66</v>
      </c>
      <c r="M406" s="12">
        <f t="shared" si="127"/>
        <v>2414941.77</v>
      </c>
    </row>
    <row r="407" spans="1:14">
      <c r="A407" s="17" t="s">
        <v>248</v>
      </c>
      <c r="B407" s="16" t="s">
        <v>99</v>
      </c>
      <c r="C407" s="16" t="s">
        <v>286</v>
      </c>
      <c r="D407" s="75" t="s">
        <v>149</v>
      </c>
      <c r="E407" s="61" t="s">
        <v>384</v>
      </c>
      <c r="F407" s="16" t="s">
        <v>134</v>
      </c>
      <c r="G407" s="16"/>
      <c r="H407" s="16" t="s">
        <v>135</v>
      </c>
      <c r="I407" s="19">
        <v>1140</v>
      </c>
      <c r="J407" s="12">
        <v>2344603.66</v>
      </c>
      <c r="K407" s="12"/>
      <c r="L407" s="215">
        <f t="shared" si="124"/>
        <v>2344603.66</v>
      </c>
      <c r="M407" s="12">
        <v>2414941.77</v>
      </c>
    </row>
    <row r="408" spans="1:14">
      <c r="A408" s="17" t="s">
        <v>137</v>
      </c>
      <c r="B408" s="16" t="s">
        <v>99</v>
      </c>
      <c r="C408" s="16" t="s">
        <v>286</v>
      </c>
      <c r="D408" s="75" t="s">
        <v>149</v>
      </c>
      <c r="E408" s="61" t="s">
        <v>384</v>
      </c>
      <c r="F408" s="16" t="s">
        <v>134</v>
      </c>
      <c r="G408" s="16"/>
      <c r="H408" s="16">
        <v>340</v>
      </c>
      <c r="I408" s="19" t="s">
        <v>1</v>
      </c>
      <c r="J408" s="12">
        <f t="shared" ref="J408:M408" si="128">J409</f>
        <v>728308.83</v>
      </c>
      <c r="K408" s="12"/>
      <c r="L408" s="215">
        <f t="shared" si="124"/>
        <v>728308.83</v>
      </c>
      <c r="M408" s="12">
        <f t="shared" si="128"/>
        <v>750158.09</v>
      </c>
    </row>
    <row r="409" spans="1:14" ht="25.5">
      <c r="A409" s="17" t="s">
        <v>138</v>
      </c>
      <c r="B409" s="16" t="s">
        <v>99</v>
      </c>
      <c r="C409" s="16" t="s">
        <v>286</v>
      </c>
      <c r="D409" s="75" t="s">
        <v>149</v>
      </c>
      <c r="E409" s="61" t="s">
        <v>384</v>
      </c>
      <c r="F409" s="16" t="s">
        <v>134</v>
      </c>
      <c r="G409" s="16"/>
      <c r="H409" s="16">
        <v>349</v>
      </c>
      <c r="I409" s="19" t="s">
        <v>139</v>
      </c>
      <c r="J409" s="12">
        <v>728308.83</v>
      </c>
      <c r="K409" s="12"/>
      <c r="L409" s="215">
        <f t="shared" si="124"/>
        <v>728308.83</v>
      </c>
      <c r="M409" s="12">
        <v>750158.09</v>
      </c>
    </row>
    <row r="410" spans="1:14" ht="25.5">
      <c r="A410" s="40" t="s">
        <v>140</v>
      </c>
      <c r="B410" s="5" t="s">
        <v>99</v>
      </c>
      <c r="C410" s="5" t="s">
        <v>286</v>
      </c>
      <c r="D410" s="73" t="s">
        <v>149</v>
      </c>
      <c r="E410" s="5" t="s">
        <v>384</v>
      </c>
      <c r="F410" s="5" t="s">
        <v>141</v>
      </c>
      <c r="G410" s="5"/>
      <c r="H410" s="5" t="s">
        <v>1</v>
      </c>
      <c r="I410" s="38" t="s">
        <v>1</v>
      </c>
      <c r="J410" s="39">
        <f t="shared" ref="J410:M411" si="129">J411</f>
        <v>468000</v>
      </c>
      <c r="K410" s="39"/>
      <c r="L410" s="35">
        <f t="shared" si="124"/>
        <v>468000</v>
      </c>
      <c r="M410" s="39">
        <f t="shared" si="129"/>
        <v>482040</v>
      </c>
    </row>
    <row r="411" spans="1:14">
      <c r="A411" s="6" t="s">
        <v>142</v>
      </c>
      <c r="B411" s="5" t="s">
        <v>99</v>
      </c>
      <c r="C411" s="5" t="s">
        <v>286</v>
      </c>
      <c r="D411" s="73" t="s">
        <v>149</v>
      </c>
      <c r="E411" s="5" t="s">
        <v>384</v>
      </c>
      <c r="F411" s="5" t="s">
        <v>143</v>
      </c>
      <c r="G411" s="5"/>
      <c r="H411" s="5" t="s">
        <v>1</v>
      </c>
      <c r="I411" s="38" t="s">
        <v>1</v>
      </c>
      <c r="J411" s="39">
        <f t="shared" si="129"/>
        <v>468000</v>
      </c>
      <c r="K411" s="39"/>
      <c r="L411" s="35">
        <f t="shared" si="124"/>
        <v>468000</v>
      </c>
      <c r="M411" s="39">
        <f t="shared" si="129"/>
        <v>482040</v>
      </c>
    </row>
    <row r="412" spans="1:14">
      <c r="A412" s="17" t="s">
        <v>144</v>
      </c>
      <c r="B412" s="16" t="s">
        <v>99</v>
      </c>
      <c r="C412" s="16" t="s">
        <v>286</v>
      </c>
      <c r="D412" s="75" t="s">
        <v>149</v>
      </c>
      <c r="E412" s="61" t="s">
        <v>384</v>
      </c>
      <c r="F412" s="16" t="s">
        <v>143</v>
      </c>
      <c r="G412" s="16"/>
      <c r="H412" s="16" t="s">
        <v>145</v>
      </c>
      <c r="I412" s="19" t="s">
        <v>1</v>
      </c>
      <c r="J412" s="12">
        <f t="shared" ref="J412:M412" si="130">J413+J414</f>
        <v>468000</v>
      </c>
      <c r="K412" s="12"/>
      <c r="L412" s="215">
        <f t="shared" si="124"/>
        <v>468000</v>
      </c>
      <c r="M412" s="12">
        <f t="shared" si="130"/>
        <v>482040</v>
      </c>
    </row>
    <row r="413" spans="1:14" ht="25.5">
      <c r="A413" s="17" t="s">
        <v>146</v>
      </c>
      <c r="B413" s="16" t="s">
        <v>99</v>
      </c>
      <c r="C413" s="16" t="s">
        <v>286</v>
      </c>
      <c r="D413" s="75" t="s">
        <v>149</v>
      </c>
      <c r="E413" s="61" t="s">
        <v>384</v>
      </c>
      <c r="F413" s="16" t="s">
        <v>143</v>
      </c>
      <c r="G413" s="16"/>
      <c r="H413" s="16">
        <v>296</v>
      </c>
      <c r="I413" s="19" t="s">
        <v>147</v>
      </c>
      <c r="J413" s="12">
        <v>208000</v>
      </c>
      <c r="K413" s="12"/>
      <c r="L413" s="215">
        <f t="shared" si="124"/>
        <v>208000</v>
      </c>
      <c r="M413" s="12">
        <v>214240</v>
      </c>
    </row>
    <row r="414" spans="1:14" ht="25.5">
      <c r="A414" s="17" t="s">
        <v>214</v>
      </c>
      <c r="B414" s="16" t="s">
        <v>99</v>
      </c>
      <c r="C414" s="16" t="s">
        <v>286</v>
      </c>
      <c r="D414" s="75" t="s">
        <v>149</v>
      </c>
      <c r="E414" s="61" t="s">
        <v>384</v>
      </c>
      <c r="F414" s="16" t="s">
        <v>143</v>
      </c>
      <c r="G414" s="16"/>
      <c r="H414" s="16">
        <v>297</v>
      </c>
      <c r="I414" s="19" t="s">
        <v>147</v>
      </c>
      <c r="J414" s="12">
        <v>260000</v>
      </c>
      <c r="K414" s="12"/>
      <c r="L414" s="215">
        <f t="shared" si="124"/>
        <v>260000</v>
      </c>
      <c r="M414" s="12">
        <v>267800</v>
      </c>
    </row>
    <row r="415" spans="1:14">
      <c r="A415" s="36" t="s">
        <v>385</v>
      </c>
      <c r="B415" s="37" t="s">
        <v>99</v>
      </c>
      <c r="C415" s="5" t="s">
        <v>386</v>
      </c>
      <c r="D415" s="5" t="s">
        <v>1</v>
      </c>
      <c r="E415" s="5" t="s">
        <v>1</v>
      </c>
      <c r="F415" s="5" t="s">
        <v>1</v>
      </c>
      <c r="G415" s="5"/>
      <c r="H415" s="5" t="s">
        <v>1</v>
      </c>
      <c r="I415" s="38" t="s">
        <v>1</v>
      </c>
      <c r="J415" s="39">
        <f>J416+J422+J468</f>
        <v>9884842.75</v>
      </c>
      <c r="K415" s="39"/>
      <c r="L415" s="35">
        <f t="shared" si="124"/>
        <v>9884842.75</v>
      </c>
      <c r="M415" s="39">
        <f>M416+M422+M468</f>
        <v>10126186.370000001</v>
      </c>
    </row>
    <row r="416" spans="1:14">
      <c r="A416" s="36" t="s">
        <v>387</v>
      </c>
      <c r="B416" s="37">
        <v>803</v>
      </c>
      <c r="C416" s="5">
        <v>10</v>
      </c>
      <c r="D416" s="73" t="s">
        <v>102</v>
      </c>
      <c r="E416" s="5"/>
      <c r="F416" s="5"/>
      <c r="G416" s="5"/>
      <c r="H416" s="5"/>
      <c r="I416" s="38"/>
      <c r="J416" s="39">
        <f t="shared" ref="J416:M420" si="131">J417</f>
        <v>387896.75</v>
      </c>
      <c r="K416" s="39"/>
      <c r="L416" s="35">
        <f t="shared" si="124"/>
        <v>387896.75</v>
      </c>
      <c r="M416" s="39">
        <f t="shared" si="131"/>
        <v>399533.65</v>
      </c>
    </row>
    <row r="417" spans="1:13" ht="27">
      <c r="A417" s="98" t="s">
        <v>245</v>
      </c>
      <c r="B417" s="71">
        <v>803</v>
      </c>
      <c r="C417" s="42">
        <v>10</v>
      </c>
      <c r="D417" s="72" t="s">
        <v>102</v>
      </c>
      <c r="E417" s="42" t="s">
        <v>246</v>
      </c>
      <c r="F417" s="42"/>
      <c r="G417" s="42"/>
      <c r="H417" s="42"/>
      <c r="I417" s="43"/>
      <c r="J417" s="44">
        <f t="shared" si="131"/>
        <v>387896.75</v>
      </c>
      <c r="K417" s="44"/>
      <c r="L417" s="214">
        <f t="shared" si="124"/>
        <v>387896.75</v>
      </c>
      <c r="M417" s="44">
        <f t="shared" si="131"/>
        <v>399533.65</v>
      </c>
    </row>
    <row r="418" spans="1:13" ht="25.5">
      <c r="A418" s="40" t="s">
        <v>140</v>
      </c>
      <c r="B418" s="5" t="s">
        <v>99</v>
      </c>
      <c r="C418" s="5" t="s">
        <v>386</v>
      </c>
      <c r="D418" s="73" t="s">
        <v>102</v>
      </c>
      <c r="E418" s="5" t="s">
        <v>246</v>
      </c>
      <c r="F418" s="5" t="s">
        <v>141</v>
      </c>
      <c r="G418" s="5"/>
      <c r="H418" s="5"/>
      <c r="I418" s="38"/>
      <c r="J418" s="39">
        <f t="shared" si="131"/>
        <v>387896.75</v>
      </c>
      <c r="K418" s="39"/>
      <c r="L418" s="35">
        <f t="shared" si="124"/>
        <v>387896.75</v>
      </c>
      <c r="M418" s="39">
        <f t="shared" si="131"/>
        <v>399533.65</v>
      </c>
    </row>
    <row r="419" spans="1:13" ht="25.5">
      <c r="A419" s="40" t="s">
        <v>388</v>
      </c>
      <c r="B419" s="5" t="s">
        <v>99</v>
      </c>
      <c r="C419" s="5" t="s">
        <v>386</v>
      </c>
      <c r="D419" s="73" t="s">
        <v>102</v>
      </c>
      <c r="E419" s="5" t="s">
        <v>246</v>
      </c>
      <c r="F419" s="5">
        <v>310</v>
      </c>
      <c r="G419" s="5"/>
      <c r="H419" s="5"/>
      <c r="I419" s="38"/>
      <c r="J419" s="39">
        <f t="shared" si="131"/>
        <v>387896.75</v>
      </c>
      <c r="K419" s="39"/>
      <c r="L419" s="35">
        <f t="shared" si="124"/>
        <v>387896.75</v>
      </c>
      <c r="M419" s="39">
        <f t="shared" si="131"/>
        <v>399533.65</v>
      </c>
    </row>
    <row r="420" spans="1:13" ht="25.5">
      <c r="A420" s="36" t="s">
        <v>389</v>
      </c>
      <c r="B420" s="5" t="s">
        <v>99</v>
      </c>
      <c r="C420" s="5" t="s">
        <v>386</v>
      </c>
      <c r="D420" s="73" t="s">
        <v>102</v>
      </c>
      <c r="E420" s="5" t="s">
        <v>246</v>
      </c>
      <c r="F420" s="5">
        <v>312</v>
      </c>
      <c r="G420" s="5"/>
      <c r="H420" s="5"/>
      <c r="I420" s="38"/>
      <c r="J420" s="39">
        <f t="shared" si="131"/>
        <v>387896.75</v>
      </c>
      <c r="K420" s="39"/>
      <c r="L420" s="35">
        <f t="shared" si="124"/>
        <v>387896.75</v>
      </c>
      <c r="M420" s="39">
        <f t="shared" si="131"/>
        <v>399533.65</v>
      </c>
    </row>
    <row r="421" spans="1:13" ht="38.25">
      <c r="A421" s="99" t="s">
        <v>390</v>
      </c>
      <c r="B421" s="61" t="s">
        <v>99</v>
      </c>
      <c r="C421" s="61" t="s">
        <v>386</v>
      </c>
      <c r="D421" s="75" t="s">
        <v>102</v>
      </c>
      <c r="E421" s="61" t="s">
        <v>246</v>
      </c>
      <c r="F421" s="61">
        <v>312</v>
      </c>
      <c r="G421" s="61"/>
      <c r="H421" s="61">
        <v>264</v>
      </c>
      <c r="I421" s="56"/>
      <c r="J421" s="57">
        <v>387896.75</v>
      </c>
      <c r="K421" s="57"/>
      <c r="L421" s="215">
        <f t="shared" si="124"/>
        <v>387896.75</v>
      </c>
      <c r="M421" s="57">
        <v>399533.65</v>
      </c>
    </row>
    <row r="422" spans="1:13">
      <c r="A422" s="36" t="s">
        <v>391</v>
      </c>
      <c r="B422" s="37" t="s">
        <v>99</v>
      </c>
      <c r="C422" s="5" t="s">
        <v>386</v>
      </c>
      <c r="D422" s="5" t="s">
        <v>123</v>
      </c>
      <c r="E422" s="5" t="s">
        <v>1</v>
      </c>
      <c r="F422" s="5" t="s">
        <v>1</v>
      </c>
      <c r="G422" s="5"/>
      <c r="H422" s="5" t="s">
        <v>1</v>
      </c>
      <c r="I422" s="38" t="s">
        <v>1</v>
      </c>
      <c r="J422" s="39">
        <f>J423+J452+J460</f>
        <v>8255602</v>
      </c>
      <c r="K422" s="39"/>
      <c r="L422" s="35">
        <f t="shared" si="124"/>
        <v>8255602</v>
      </c>
      <c r="M422" s="39">
        <f>M423+M452+M460</f>
        <v>8448068.4000000004</v>
      </c>
    </row>
    <row r="423" spans="1:13">
      <c r="A423" s="40" t="s">
        <v>392</v>
      </c>
      <c r="B423" s="5" t="s">
        <v>99</v>
      </c>
      <c r="C423" s="5" t="s">
        <v>386</v>
      </c>
      <c r="D423" s="5" t="s">
        <v>123</v>
      </c>
      <c r="E423" s="5" t="s">
        <v>393</v>
      </c>
      <c r="F423" s="5" t="s">
        <v>1</v>
      </c>
      <c r="G423" s="5"/>
      <c r="H423" s="5" t="s">
        <v>1</v>
      </c>
      <c r="I423" s="38" t="s">
        <v>1</v>
      </c>
      <c r="J423" s="39">
        <f>J424+J429+J443</f>
        <v>4070880</v>
      </c>
      <c r="K423" s="39"/>
      <c r="L423" s="35">
        <f t="shared" si="124"/>
        <v>4070880</v>
      </c>
      <c r="M423" s="39">
        <f>M424+M429+M443</f>
        <v>4187006.4</v>
      </c>
    </row>
    <row r="424" spans="1:13">
      <c r="A424" s="40" t="s">
        <v>394</v>
      </c>
      <c r="B424" s="5">
        <v>803</v>
      </c>
      <c r="C424" s="5">
        <v>10</v>
      </c>
      <c r="D424" s="73" t="s">
        <v>123</v>
      </c>
      <c r="E424" s="5" t="s">
        <v>395</v>
      </c>
      <c r="F424" s="5"/>
      <c r="G424" s="5"/>
      <c r="H424" s="5"/>
      <c r="I424" s="38"/>
      <c r="J424" s="39">
        <f t="shared" ref="J424:M427" si="132">J425</f>
        <v>200000</v>
      </c>
      <c r="K424" s="39"/>
      <c r="L424" s="35">
        <f t="shared" si="124"/>
        <v>200000</v>
      </c>
      <c r="M424" s="39">
        <f t="shared" si="132"/>
        <v>200000</v>
      </c>
    </row>
    <row r="425" spans="1:13" ht="27">
      <c r="A425" s="41" t="s">
        <v>396</v>
      </c>
      <c r="B425" s="42">
        <v>803</v>
      </c>
      <c r="C425" s="42">
        <v>10</v>
      </c>
      <c r="D425" s="72" t="s">
        <v>123</v>
      </c>
      <c r="E425" s="42" t="s">
        <v>397</v>
      </c>
      <c r="F425" s="42"/>
      <c r="G425" s="42"/>
      <c r="H425" s="42"/>
      <c r="I425" s="43"/>
      <c r="J425" s="44">
        <f t="shared" si="132"/>
        <v>200000</v>
      </c>
      <c r="K425" s="44"/>
      <c r="L425" s="214">
        <f t="shared" si="124"/>
        <v>200000</v>
      </c>
      <c r="M425" s="44">
        <f t="shared" si="132"/>
        <v>200000</v>
      </c>
    </row>
    <row r="426" spans="1:13" ht="38.25">
      <c r="A426" s="40" t="s">
        <v>398</v>
      </c>
      <c r="B426" s="5">
        <v>803</v>
      </c>
      <c r="C426" s="5">
        <v>10</v>
      </c>
      <c r="D426" s="73" t="s">
        <v>123</v>
      </c>
      <c r="E426" s="5" t="s">
        <v>395</v>
      </c>
      <c r="F426" s="5">
        <v>630</v>
      </c>
      <c r="G426" s="5"/>
      <c r="H426" s="5"/>
      <c r="I426" s="38"/>
      <c r="J426" s="39">
        <f t="shared" si="132"/>
        <v>200000</v>
      </c>
      <c r="K426" s="39"/>
      <c r="L426" s="35">
        <f t="shared" si="124"/>
        <v>200000</v>
      </c>
      <c r="M426" s="39">
        <f t="shared" si="132"/>
        <v>200000</v>
      </c>
    </row>
    <row r="427" spans="1:13" ht="25.5">
      <c r="A427" s="6" t="s">
        <v>399</v>
      </c>
      <c r="B427" s="5">
        <v>803</v>
      </c>
      <c r="C427" s="5">
        <v>10</v>
      </c>
      <c r="D427" s="73" t="s">
        <v>123</v>
      </c>
      <c r="E427" s="5" t="s">
        <v>395</v>
      </c>
      <c r="F427" s="5">
        <v>630</v>
      </c>
      <c r="G427" s="5"/>
      <c r="H427" s="5"/>
      <c r="I427" s="38"/>
      <c r="J427" s="39">
        <f t="shared" si="132"/>
        <v>200000</v>
      </c>
      <c r="K427" s="39"/>
      <c r="L427" s="35">
        <f t="shared" si="124"/>
        <v>200000</v>
      </c>
      <c r="M427" s="39">
        <f t="shared" si="132"/>
        <v>200000</v>
      </c>
    </row>
    <row r="428" spans="1:13" ht="38.25">
      <c r="A428" s="17" t="s">
        <v>400</v>
      </c>
      <c r="B428" s="61">
        <v>803</v>
      </c>
      <c r="C428" s="61">
        <v>10</v>
      </c>
      <c r="D428" s="75" t="s">
        <v>123</v>
      </c>
      <c r="E428" s="61" t="s">
        <v>397</v>
      </c>
      <c r="F428" s="61">
        <v>634</v>
      </c>
      <c r="G428" s="61"/>
      <c r="H428" s="61">
        <v>246</v>
      </c>
      <c r="I428" s="38"/>
      <c r="J428" s="57">
        <v>200000</v>
      </c>
      <c r="K428" s="57"/>
      <c r="L428" s="215">
        <f t="shared" si="124"/>
        <v>200000</v>
      </c>
      <c r="M428" s="57">
        <v>200000</v>
      </c>
    </row>
    <row r="429" spans="1:13" ht="25.5">
      <c r="A429" s="40" t="s">
        <v>401</v>
      </c>
      <c r="B429" s="5" t="s">
        <v>99</v>
      </c>
      <c r="C429" s="5" t="s">
        <v>386</v>
      </c>
      <c r="D429" s="5" t="s">
        <v>123</v>
      </c>
      <c r="E429" s="5" t="s">
        <v>402</v>
      </c>
      <c r="F429" s="5" t="s">
        <v>1</v>
      </c>
      <c r="G429" s="5"/>
      <c r="H429" s="5" t="s">
        <v>1</v>
      </c>
      <c r="I429" s="38" t="s">
        <v>1</v>
      </c>
      <c r="J429" s="39">
        <f t="shared" ref="J429:M429" si="133">J430</f>
        <v>3720080</v>
      </c>
      <c r="K429" s="39"/>
      <c r="L429" s="35">
        <f t="shared" si="124"/>
        <v>3720080</v>
      </c>
      <c r="M429" s="39">
        <f t="shared" si="133"/>
        <v>3831682.4</v>
      </c>
    </row>
    <row r="430" spans="1:13" ht="40.5">
      <c r="A430" s="41" t="s">
        <v>403</v>
      </c>
      <c r="B430" s="42" t="s">
        <v>99</v>
      </c>
      <c r="C430" s="42" t="s">
        <v>386</v>
      </c>
      <c r="D430" s="42" t="s">
        <v>123</v>
      </c>
      <c r="E430" s="42" t="s">
        <v>404</v>
      </c>
      <c r="F430" s="42" t="s">
        <v>1</v>
      </c>
      <c r="G430" s="42"/>
      <c r="H430" s="42" t="s">
        <v>1</v>
      </c>
      <c r="I430" s="43" t="s">
        <v>1</v>
      </c>
      <c r="J430" s="44">
        <f>J431+J438</f>
        <v>3720080</v>
      </c>
      <c r="K430" s="44"/>
      <c r="L430" s="214">
        <f t="shared" si="124"/>
        <v>3720080</v>
      </c>
      <c r="M430" s="44">
        <f>M431+M438</f>
        <v>3831682.4</v>
      </c>
    </row>
    <row r="431" spans="1:13" ht="25.5">
      <c r="A431" s="40" t="s">
        <v>129</v>
      </c>
      <c r="B431" s="5" t="s">
        <v>99</v>
      </c>
      <c r="C431" s="5" t="s">
        <v>386</v>
      </c>
      <c r="D431" s="5" t="s">
        <v>123</v>
      </c>
      <c r="E431" s="5" t="s">
        <v>404</v>
      </c>
      <c r="F431" s="5" t="s">
        <v>130</v>
      </c>
      <c r="G431" s="5"/>
      <c r="H431" s="5" t="s">
        <v>1</v>
      </c>
      <c r="I431" s="38" t="s">
        <v>1</v>
      </c>
      <c r="J431" s="39">
        <f t="shared" ref="J431:M432" si="134">J432</f>
        <v>808080</v>
      </c>
      <c r="K431" s="39"/>
      <c r="L431" s="35">
        <f t="shared" si="124"/>
        <v>808080</v>
      </c>
      <c r="M431" s="39">
        <f t="shared" si="134"/>
        <v>832322.4</v>
      </c>
    </row>
    <row r="432" spans="1:13" ht="38.25">
      <c r="A432" s="40" t="s">
        <v>131</v>
      </c>
      <c r="B432" s="5" t="s">
        <v>99</v>
      </c>
      <c r="C432" s="5" t="s">
        <v>386</v>
      </c>
      <c r="D432" s="5" t="s">
        <v>123</v>
      </c>
      <c r="E432" s="5" t="s">
        <v>404</v>
      </c>
      <c r="F432" s="5" t="s">
        <v>132</v>
      </c>
      <c r="G432" s="5"/>
      <c r="H432" s="5" t="s">
        <v>1</v>
      </c>
      <c r="I432" s="38" t="s">
        <v>1</v>
      </c>
      <c r="J432" s="39">
        <f t="shared" si="134"/>
        <v>808080</v>
      </c>
      <c r="K432" s="39"/>
      <c r="L432" s="35">
        <f t="shared" si="124"/>
        <v>808080</v>
      </c>
      <c r="M432" s="39">
        <f t="shared" si="134"/>
        <v>832322.4</v>
      </c>
    </row>
    <row r="433" spans="1:13" ht="38.25">
      <c r="A433" s="6" t="s">
        <v>133</v>
      </c>
      <c r="B433" s="5" t="s">
        <v>99</v>
      </c>
      <c r="C433" s="5" t="s">
        <v>386</v>
      </c>
      <c r="D433" s="5" t="s">
        <v>123</v>
      </c>
      <c r="E433" s="5" t="s">
        <v>404</v>
      </c>
      <c r="F433" s="5" t="s">
        <v>134</v>
      </c>
      <c r="G433" s="5"/>
      <c r="H433" s="5" t="s">
        <v>1</v>
      </c>
      <c r="I433" s="38" t="s">
        <v>1</v>
      </c>
      <c r="J433" s="39">
        <f>J434+J436</f>
        <v>808080</v>
      </c>
      <c r="K433" s="39"/>
      <c r="L433" s="35">
        <f t="shared" si="124"/>
        <v>808080</v>
      </c>
      <c r="M433" s="39">
        <f>M434+M436</f>
        <v>832322.4</v>
      </c>
    </row>
    <row r="434" spans="1:13">
      <c r="A434" s="17" t="s">
        <v>188</v>
      </c>
      <c r="B434" s="16" t="s">
        <v>99</v>
      </c>
      <c r="C434" s="16" t="s">
        <v>386</v>
      </c>
      <c r="D434" s="16" t="s">
        <v>123</v>
      </c>
      <c r="E434" s="61" t="s">
        <v>404</v>
      </c>
      <c r="F434" s="16" t="s">
        <v>134</v>
      </c>
      <c r="G434" s="16"/>
      <c r="H434" s="16" t="s">
        <v>135</v>
      </c>
      <c r="I434" s="19" t="s">
        <v>1</v>
      </c>
      <c r="J434" s="12">
        <f t="shared" ref="J434:M434" si="135">J435</f>
        <v>208000</v>
      </c>
      <c r="K434" s="12"/>
      <c r="L434" s="215">
        <f t="shared" si="124"/>
        <v>208000</v>
      </c>
      <c r="M434" s="12">
        <f t="shared" si="135"/>
        <v>214240</v>
      </c>
    </row>
    <row r="435" spans="1:13">
      <c r="A435" s="17" t="s">
        <v>313</v>
      </c>
      <c r="B435" s="16" t="s">
        <v>99</v>
      </c>
      <c r="C435" s="16" t="s">
        <v>386</v>
      </c>
      <c r="D435" s="16" t="s">
        <v>123</v>
      </c>
      <c r="E435" s="61" t="s">
        <v>404</v>
      </c>
      <c r="F435" s="16" t="s">
        <v>134</v>
      </c>
      <c r="G435" s="16"/>
      <c r="H435" s="16" t="s">
        <v>135</v>
      </c>
      <c r="I435" s="19">
        <v>1140</v>
      </c>
      <c r="J435" s="12">
        <v>208000</v>
      </c>
      <c r="K435" s="12"/>
      <c r="L435" s="215">
        <f t="shared" si="124"/>
        <v>208000</v>
      </c>
      <c r="M435" s="12">
        <v>214240</v>
      </c>
    </row>
    <row r="436" spans="1:13">
      <c r="A436" s="17" t="s">
        <v>137</v>
      </c>
      <c r="B436" s="16" t="s">
        <v>99</v>
      </c>
      <c r="C436" s="16" t="s">
        <v>386</v>
      </c>
      <c r="D436" s="16" t="s">
        <v>123</v>
      </c>
      <c r="E436" s="61" t="s">
        <v>404</v>
      </c>
      <c r="F436" s="16" t="s">
        <v>134</v>
      </c>
      <c r="G436" s="16"/>
      <c r="H436" s="16">
        <v>340</v>
      </c>
      <c r="I436" s="19" t="s">
        <v>1</v>
      </c>
      <c r="J436" s="12">
        <f t="shared" ref="J436:M436" si="136">J437</f>
        <v>600080</v>
      </c>
      <c r="K436" s="12"/>
      <c r="L436" s="215">
        <f t="shared" si="124"/>
        <v>600080</v>
      </c>
      <c r="M436" s="12">
        <f t="shared" si="136"/>
        <v>618082.4</v>
      </c>
    </row>
    <row r="437" spans="1:13" ht="25.5">
      <c r="A437" s="17" t="s">
        <v>138</v>
      </c>
      <c r="B437" s="16" t="s">
        <v>99</v>
      </c>
      <c r="C437" s="16" t="s">
        <v>386</v>
      </c>
      <c r="D437" s="16" t="s">
        <v>123</v>
      </c>
      <c r="E437" s="61" t="s">
        <v>404</v>
      </c>
      <c r="F437" s="16" t="s">
        <v>134</v>
      </c>
      <c r="G437" s="16"/>
      <c r="H437" s="16">
        <v>349</v>
      </c>
      <c r="I437" s="19" t="s">
        <v>139</v>
      </c>
      <c r="J437" s="12">
        <v>600080</v>
      </c>
      <c r="K437" s="12"/>
      <c r="L437" s="215">
        <f t="shared" si="124"/>
        <v>600080</v>
      </c>
      <c r="M437" s="12">
        <v>618082.4</v>
      </c>
    </row>
    <row r="438" spans="1:13" ht="25.5">
      <c r="A438" s="40" t="s">
        <v>140</v>
      </c>
      <c r="B438" s="5" t="s">
        <v>99</v>
      </c>
      <c r="C438" s="5" t="s">
        <v>386</v>
      </c>
      <c r="D438" s="5" t="s">
        <v>123</v>
      </c>
      <c r="E438" s="5" t="s">
        <v>404</v>
      </c>
      <c r="F438" s="5" t="s">
        <v>141</v>
      </c>
      <c r="G438" s="5"/>
      <c r="H438" s="5" t="s">
        <v>1</v>
      </c>
      <c r="I438" s="38" t="s">
        <v>1</v>
      </c>
      <c r="J438" s="39">
        <f t="shared" ref="J438:M441" si="137">J439</f>
        <v>2912000</v>
      </c>
      <c r="K438" s="39"/>
      <c r="L438" s="35">
        <f t="shared" si="124"/>
        <v>2912000</v>
      </c>
      <c r="M438" s="39">
        <f t="shared" si="137"/>
        <v>2999360</v>
      </c>
    </row>
    <row r="439" spans="1:13" ht="25.5">
      <c r="A439" s="40" t="s">
        <v>388</v>
      </c>
      <c r="B439" s="5" t="s">
        <v>99</v>
      </c>
      <c r="C439" s="5" t="s">
        <v>386</v>
      </c>
      <c r="D439" s="5" t="s">
        <v>123</v>
      </c>
      <c r="E439" s="5" t="s">
        <v>404</v>
      </c>
      <c r="F439" s="5">
        <v>310</v>
      </c>
      <c r="G439" s="5"/>
      <c r="H439" s="5" t="s">
        <v>1</v>
      </c>
      <c r="I439" s="38" t="s">
        <v>1</v>
      </c>
      <c r="J439" s="39">
        <f t="shared" si="137"/>
        <v>2912000</v>
      </c>
      <c r="K439" s="39"/>
      <c r="L439" s="35">
        <f t="shared" si="124"/>
        <v>2912000</v>
      </c>
      <c r="M439" s="39">
        <f t="shared" si="137"/>
        <v>2999360</v>
      </c>
    </row>
    <row r="440" spans="1:13" ht="38.25">
      <c r="A440" s="6" t="s">
        <v>405</v>
      </c>
      <c r="B440" s="5" t="s">
        <v>99</v>
      </c>
      <c r="C440" s="5" t="s">
        <v>386</v>
      </c>
      <c r="D440" s="5" t="s">
        <v>123</v>
      </c>
      <c r="E440" s="5" t="s">
        <v>404</v>
      </c>
      <c r="F440" s="5">
        <v>313</v>
      </c>
      <c r="G440" s="5"/>
      <c r="H440" s="5" t="s">
        <v>1</v>
      </c>
      <c r="I440" s="38" t="s">
        <v>1</v>
      </c>
      <c r="J440" s="39">
        <f t="shared" si="137"/>
        <v>2912000</v>
      </c>
      <c r="K440" s="39"/>
      <c r="L440" s="35">
        <f t="shared" si="124"/>
        <v>2912000</v>
      </c>
      <c r="M440" s="39">
        <f t="shared" si="137"/>
        <v>2999360</v>
      </c>
    </row>
    <row r="441" spans="1:13">
      <c r="A441" s="17" t="s">
        <v>406</v>
      </c>
      <c r="B441" s="16" t="s">
        <v>99</v>
      </c>
      <c r="C441" s="16" t="s">
        <v>386</v>
      </c>
      <c r="D441" s="16" t="s">
        <v>123</v>
      </c>
      <c r="E441" s="61" t="s">
        <v>404</v>
      </c>
      <c r="F441" s="16">
        <v>313</v>
      </c>
      <c r="G441" s="16"/>
      <c r="H441" s="16" t="s">
        <v>407</v>
      </c>
      <c r="I441" s="19" t="s">
        <v>1</v>
      </c>
      <c r="J441" s="12">
        <f t="shared" si="137"/>
        <v>2912000</v>
      </c>
      <c r="K441" s="12"/>
      <c r="L441" s="215">
        <f t="shared" si="124"/>
        <v>2912000</v>
      </c>
      <c r="M441" s="12">
        <f t="shared" si="137"/>
        <v>2999360</v>
      </c>
    </row>
    <row r="442" spans="1:13">
      <c r="A442" s="17" t="s">
        <v>158</v>
      </c>
      <c r="B442" s="16" t="s">
        <v>99</v>
      </c>
      <c r="C442" s="16" t="s">
        <v>386</v>
      </c>
      <c r="D442" s="16" t="s">
        <v>123</v>
      </c>
      <c r="E442" s="61" t="s">
        <v>404</v>
      </c>
      <c r="F442" s="16">
        <v>313</v>
      </c>
      <c r="G442" s="16"/>
      <c r="H442" s="16" t="s">
        <v>407</v>
      </c>
      <c r="I442" s="19" t="s">
        <v>408</v>
      </c>
      <c r="J442" s="12">
        <v>2912000</v>
      </c>
      <c r="K442" s="12"/>
      <c r="L442" s="215">
        <f t="shared" si="124"/>
        <v>2912000</v>
      </c>
      <c r="M442" s="12">
        <v>2999360</v>
      </c>
    </row>
    <row r="443" spans="1:13">
      <c r="A443" s="40" t="s">
        <v>409</v>
      </c>
      <c r="B443" s="5" t="s">
        <v>99</v>
      </c>
      <c r="C443" s="5" t="s">
        <v>386</v>
      </c>
      <c r="D443" s="5" t="s">
        <v>123</v>
      </c>
      <c r="E443" s="5" t="s">
        <v>410</v>
      </c>
      <c r="F443" s="5" t="s">
        <v>1</v>
      </c>
      <c r="G443" s="5"/>
      <c r="H443" s="5" t="s">
        <v>1</v>
      </c>
      <c r="I443" s="38" t="s">
        <v>1</v>
      </c>
      <c r="J443" s="39">
        <f t="shared" ref="J443:M446" si="138">J444</f>
        <v>150800</v>
      </c>
      <c r="K443" s="39"/>
      <c r="L443" s="35">
        <f t="shared" si="124"/>
        <v>150800</v>
      </c>
      <c r="M443" s="39">
        <f t="shared" si="138"/>
        <v>155324</v>
      </c>
    </row>
    <row r="444" spans="1:13" ht="27">
      <c r="A444" s="41" t="s">
        <v>411</v>
      </c>
      <c r="B444" s="42" t="s">
        <v>99</v>
      </c>
      <c r="C444" s="42" t="s">
        <v>386</v>
      </c>
      <c r="D444" s="42" t="s">
        <v>123</v>
      </c>
      <c r="E444" s="42" t="s">
        <v>412</v>
      </c>
      <c r="F444" s="42" t="s">
        <v>1</v>
      </c>
      <c r="G444" s="42"/>
      <c r="H444" s="42" t="s">
        <v>1</v>
      </c>
      <c r="I444" s="43" t="s">
        <v>1</v>
      </c>
      <c r="J444" s="44">
        <f t="shared" si="138"/>
        <v>150800</v>
      </c>
      <c r="K444" s="44"/>
      <c r="L444" s="214">
        <f t="shared" si="124"/>
        <v>150800</v>
      </c>
      <c r="M444" s="44">
        <f t="shared" si="138"/>
        <v>155324</v>
      </c>
    </row>
    <row r="445" spans="1:13" ht="25.5">
      <c r="A445" s="40" t="s">
        <v>129</v>
      </c>
      <c r="B445" s="5" t="s">
        <v>99</v>
      </c>
      <c r="C445" s="5" t="s">
        <v>386</v>
      </c>
      <c r="D445" s="5" t="s">
        <v>123</v>
      </c>
      <c r="E445" s="42" t="s">
        <v>412</v>
      </c>
      <c r="F445" s="5" t="s">
        <v>130</v>
      </c>
      <c r="G445" s="5"/>
      <c r="H445" s="5" t="s">
        <v>1</v>
      </c>
      <c r="I445" s="38" t="s">
        <v>1</v>
      </c>
      <c r="J445" s="39">
        <f t="shared" si="138"/>
        <v>150800</v>
      </c>
      <c r="K445" s="39"/>
      <c r="L445" s="35">
        <f t="shared" si="124"/>
        <v>150800</v>
      </c>
      <c r="M445" s="39">
        <f t="shared" si="138"/>
        <v>155324</v>
      </c>
    </row>
    <row r="446" spans="1:13" ht="38.25">
      <c r="A446" s="40" t="s">
        <v>131</v>
      </c>
      <c r="B446" s="5" t="s">
        <v>99</v>
      </c>
      <c r="C446" s="5" t="s">
        <v>386</v>
      </c>
      <c r="D446" s="5" t="s">
        <v>123</v>
      </c>
      <c r="E446" s="5" t="s">
        <v>412</v>
      </c>
      <c r="F446" s="5" t="s">
        <v>132</v>
      </c>
      <c r="G446" s="5"/>
      <c r="H446" s="5" t="s">
        <v>1</v>
      </c>
      <c r="I446" s="38" t="s">
        <v>1</v>
      </c>
      <c r="J446" s="39">
        <f t="shared" si="138"/>
        <v>150800</v>
      </c>
      <c r="K446" s="39"/>
      <c r="L446" s="35">
        <f t="shared" si="124"/>
        <v>150800</v>
      </c>
      <c r="M446" s="39">
        <f t="shared" si="138"/>
        <v>155324</v>
      </c>
    </row>
    <row r="447" spans="1:13" ht="38.25">
      <c r="A447" s="6" t="s">
        <v>133</v>
      </c>
      <c r="B447" s="5" t="s">
        <v>99</v>
      </c>
      <c r="C447" s="5" t="s">
        <v>386</v>
      </c>
      <c r="D447" s="5" t="s">
        <v>123</v>
      </c>
      <c r="E447" s="5" t="s">
        <v>412</v>
      </c>
      <c r="F447" s="5" t="s">
        <v>134</v>
      </c>
      <c r="G447" s="5"/>
      <c r="H447" s="5" t="s">
        <v>1</v>
      </c>
      <c r="I447" s="38" t="s">
        <v>1</v>
      </c>
      <c r="J447" s="39">
        <f>J448+J450</f>
        <v>150800</v>
      </c>
      <c r="K447" s="39"/>
      <c r="L447" s="35">
        <f t="shared" si="124"/>
        <v>150800</v>
      </c>
      <c r="M447" s="39">
        <f>M448+M450</f>
        <v>155324</v>
      </c>
    </row>
    <row r="448" spans="1:13">
      <c r="A448" s="17" t="s">
        <v>235</v>
      </c>
      <c r="B448" s="16" t="s">
        <v>99</v>
      </c>
      <c r="C448" s="16" t="s">
        <v>386</v>
      </c>
      <c r="D448" s="16" t="s">
        <v>123</v>
      </c>
      <c r="E448" s="61" t="s">
        <v>412</v>
      </c>
      <c r="F448" s="16" t="s">
        <v>134</v>
      </c>
      <c r="G448" s="16"/>
      <c r="H448" s="16" t="s">
        <v>354</v>
      </c>
      <c r="I448" s="19" t="s">
        <v>1</v>
      </c>
      <c r="J448" s="12">
        <f t="shared" ref="J448:M448" si="139">J449</f>
        <v>46800</v>
      </c>
      <c r="K448" s="12"/>
      <c r="L448" s="215">
        <f t="shared" si="124"/>
        <v>46800</v>
      </c>
      <c r="M448" s="12">
        <f t="shared" si="139"/>
        <v>48204</v>
      </c>
    </row>
    <row r="449" spans="1:13" ht="25.5">
      <c r="A449" s="17" t="s">
        <v>413</v>
      </c>
      <c r="B449" s="16" t="s">
        <v>99</v>
      </c>
      <c r="C449" s="16" t="s">
        <v>386</v>
      </c>
      <c r="D449" s="16" t="s">
        <v>123</v>
      </c>
      <c r="E449" s="61" t="s">
        <v>412</v>
      </c>
      <c r="F449" s="16" t="s">
        <v>134</v>
      </c>
      <c r="G449" s="16"/>
      <c r="H449" s="16" t="s">
        <v>354</v>
      </c>
      <c r="I449" s="19" t="s">
        <v>355</v>
      </c>
      <c r="J449" s="12">
        <v>46800</v>
      </c>
      <c r="K449" s="12"/>
      <c r="L449" s="215">
        <f t="shared" si="124"/>
        <v>46800</v>
      </c>
      <c r="M449" s="12">
        <v>48204</v>
      </c>
    </row>
    <row r="450" spans="1:13">
      <c r="A450" s="17" t="s">
        <v>188</v>
      </c>
      <c r="B450" s="16" t="s">
        <v>99</v>
      </c>
      <c r="C450" s="16" t="s">
        <v>386</v>
      </c>
      <c r="D450" s="16" t="s">
        <v>123</v>
      </c>
      <c r="E450" s="61" t="s">
        <v>412</v>
      </c>
      <c r="F450" s="16" t="s">
        <v>134</v>
      </c>
      <c r="G450" s="16"/>
      <c r="H450" s="16" t="s">
        <v>135</v>
      </c>
      <c r="I450" s="19" t="s">
        <v>1</v>
      </c>
      <c r="J450" s="12">
        <f t="shared" ref="J450:M450" si="140">J451</f>
        <v>104000</v>
      </c>
      <c r="K450" s="12"/>
      <c r="L450" s="215">
        <f t="shared" si="124"/>
        <v>104000</v>
      </c>
      <c r="M450" s="12">
        <f t="shared" si="140"/>
        <v>107120</v>
      </c>
    </row>
    <row r="451" spans="1:13">
      <c r="A451" s="17" t="s">
        <v>313</v>
      </c>
      <c r="B451" s="16" t="s">
        <v>99</v>
      </c>
      <c r="C451" s="16" t="s">
        <v>386</v>
      </c>
      <c r="D451" s="16" t="s">
        <v>123</v>
      </c>
      <c r="E451" s="61" t="s">
        <v>412</v>
      </c>
      <c r="F451" s="16" t="s">
        <v>134</v>
      </c>
      <c r="G451" s="16"/>
      <c r="H451" s="16" t="s">
        <v>135</v>
      </c>
      <c r="I451" s="19">
        <v>1140</v>
      </c>
      <c r="J451" s="12">
        <v>104000</v>
      </c>
      <c r="K451" s="12"/>
      <c r="L451" s="215">
        <f t="shared" si="124"/>
        <v>104000</v>
      </c>
      <c r="M451" s="12">
        <v>107120</v>
      </c>
    </row>
    <row r="452" spans="1:13" ht="38.25">
      <c r="A452" s="40" t="s">
        <v>414</v>
      </c>
      <c r="B452" s="5" t="s">
        <v>99</v>
      </c>
      <c r="C452" s="5" t="s">
        <v>386</v>
      </c>
      <c r="D452" s="5" t="s">
        <v>123</v>
      </c>
      <c r="E452" s="5" t="s">
        <v>415</v>
      </c>
      <c r="F452" s="5" t="s">
        <v>1</v>
      </c>
      <c r="G452" s="5"/>
      <c r="H452" s="5" t="s">
        <v>1</v>
      </c>
      <c r="I452" s="38" t="s">
        <v>1</v>
      </c>
      <c r="J452" s="39">
        <f>J453</f>
        <v>2544672</v>
      </c>
      <c r="K452" s="39"/>
      <c r="L452" s="35">
        <f t="shared" si="124"/>
        <v>2544672</v>
      </c>
      <c r="M452" s="39">
        <f>M453</f>
        <v>2621012</v>
      </c>
    </row>
    <row r="453" spans="1:13" ht="38.25">
      <c r="A453" s="40" t="s">
        <v>421</v>
      </c>
      <c r="B453" s="5" t="s">
        <v>99</v>
      </c>
      <c r="C453" s="5" t="s">
        <v>386</v>
      </c>
      <c r="D453" s="5" t="s">
        <v>123</v>
      </c>
      <c r="E453" s="5" t="s">
        <v>422</v>
      </c>
      <c r="F453" s="5" t="s">
        <v>1</v>
      </c>
      <c r="G453" s="5"/>
      <c r="H453" s="5" t="s">
        <v>1</v>
      </c>
      <c r="I453" s="38" t="s">
        <v>1</v>
      </c>
      <c r="J453" s="39">
        <f t="shared" ref="J453:M458" si="141">J454</f>
        <v>2544672</v>
      </c>
      <c r="K453" s="39"/>
      <c r="L453" s="35">
        <f t="shared" si="124"/>
        <v>2544672</v>
      </c>
      <c r="M453" s="39">
        <f t="shared" si="141"/>
        <v>2621012</v>
      </c>
    </row>
    <row r="454" spans="1:13" ht="27">
      <c r="A454" s="41" t="s">
        <v>423</v>
      </c>
      <c r="B454" s="42" t="s">
        <v>99</v>
      </c>
      <c r="C454" s="42" t="s">
        <v>386</v>
      </c>
      <c r="D454" s="42" t="s">
        <v>123</v>
      </c>
      <c r="E454" s="42" t="s">
        <v>422</v>
      </c>
      <c r="F454" s="42" t="s">
        <v>1</v>
      </c>
      <c r="G454" s="42"/>
      <c r="H454" s="42" t="s">
        <v>1</v>
      </c>
      <c r="I454" s="43" t="s">
        <v>1</v>
      </c>
      <c r="J454" s="44">
        <f t="shared" si="141"/>
        <v>2544672</v>
      </c>
      <c r="K454" s="44"/>
      <c r="L454" s="214">
        <f t="shared" si="124"/>
        <v>2544672</v>
      </c>
      <c r="M454" s="44">
        <f t="shared" si="141"/>
        <v>2621012</v>
      </c>
    </row>
    <row r="455" spans="1:13" ht="25.5">
      <c r="A455" s="40" t="s">
        <v>140</v>
      </c>
      <c r="B455" s="5" t="s">
        <v>99</v>
      </c>
      <c r="C455" s="5" t="s">
        <v>386</v>
      </c>
      <c r="D455" s="5" t="s">
        <v>123</v>
      </c>
      <c r="E455" s="5" t="s">
        <v>422</v>
      </c>
      <c r="F455" s="5" t="s">
        <v>141</v>
      </c>
      <c r="G455" s="5"/>
      <c r="H455" s="5" t="s">
        <v>1</v>
      </c>
      <c r="I455" s="38" t="s">
        <v>1</v>
      </c>
      <c r="J455" s="39">
        <f t="shared" si="141"/>
        <v>2544672</v>
      </c>
      <c r="K455" s="39"/>
      <c r="L455" s="35">
        <f t="shared" si="124"/>
        <v>2544672</v>
      </c>
      <c r="M455" s="39">
        <f t="shared" si="141"/>
        <v>2621012</v>
      </c>
    </row>
    <row r="456" spans="1:13" ht="38.25">
      <c r="A456" s="40" t="s">
        <v>424</v>
      </c>
      <c r="B456" s="5" t="s">
        <v>99</v>
      </c>
      <c r="C456" s="5" t="s">
        <v>386</v>
      </c>
      <c r="D456" s="5" t="s">
        <v>123</v>
      </c>
      <c r="E456" s="5" t="s">
        <v>422</v>
      </c>
      <c r="F456" s="5" t="s">
        <v>425</v>
      </c>
      <c r="G456" s="5"/>
      <c r="H456" s="5" t="s">
        <v>1</v>
      </c>
      <c r="I456" s="38" t="s">
        <v>1</v>
      </c>
      <c r="J456" s="39">
        <f t="shared" si="141"/>
        <v>2544672</v>
      </c>
      <c r="K456" s="39"/>
      <c r="L456" s="35">
        <f t="shared" si="124"/>
        <v>2544672</v>
      </c>
      <c r="M456" s="39">
        <f t="shared" si="141"/>
        <v>2621012</v>
      </c>
    </row>
    <row r="457" spans="1:13">
      <c r="A457" s="6" t="s">
        <v>426</v>
      </c>
      <c r="B457" s="5" t="s">
        <v>99</v>
      </c>
      <c r="C457" s="5" t="s">
        <v>386</v>
      </c>
      <c r="D457" s="5" t="s">
        <v>123</v>
      </c>
      <c r="E457" s="5" t="s">
        <v>422</v>
      </c>
      <c r="F457" s="5" t="s">
        <v>427</v>
      </c>
      <c r="G457" s="5"/>
      <c r="H457" s="5" t="s">
        <v>1</v>
      </c>
      <c r="I457" s="38" t="s">
        <v>1</v>
      </c>
      <c r="J457" s="39">
        <f t="shared" si="141"/>
        <v>2544672</v>
      </c>
      <c r="K457" s="39"/>
      <c r="L457" s="35">
        <f t="shared" si="124"/>
        <v>2544672</v>
      </c>
      <c r="M457" s="39">
        <f t="shared" si="141"/>
        <v>2621012</v>
      </c>
    </row>
    <row r="458" spans="1:13">
      <c r="A458" s="17" t="s">
        <v>406</v>
      </c>
      <c r="B458" s="16" t="s">
        <v>99</v>
      </c>
      <c r="C458" s="16" t="s">
        <v>386</v>
      </c>
      <c r="D458" s="16" t="s">
        <v>123</v>
      </c>
      <c r="E458" s="61" t="s">
        <v>422</v>
      </c>
      <c r="F458" s="16" t="s">
        <v>427</v>
      </c>
      <c r="G458" s="16"/>
      <c r="H458" s="16" t="s">
        <v>407</v>
      </c>
      <c r="I458" s="19" t="s">
        <v>1</v>
      </c>
      <c r="J458" s="12">
        <f t="shared" si="141"/>
        <v>2544672</v>
      </c>
      <c r="K458" s="12"/>
      <c r="L458" s="215">
        <f t="shared" si="124"/>
        <v>2544672</v>
      </c>
      <c r="M458" s="12">
        <f t="shared" si="141"/>
        <v>2621012</v>
      </c>
    </row>
    <row r="459" spans="1:13">
      <c r="A459" s="17" t="s">
        <v>158</v>
      </c>
      <c r="B459" s="16" t="s">
        <v>99</v>
      </c>
      <c r="C459" s="16" t="s">
        <v>386</v>
      </c>
      <c r="D459" s="16" t="s">
        <v>123</v>
      </c>
      <c r="E459" s="61" t="s">
        <v>422</v>
      </c>
      <c r="F459" s="16" t="s">
        <v>427</v>
      </c>
      <c r="G459" s="16"/>
      <c r="H459" s="16" t="s">
        <v>407</v>
      </c>
      <c r="I459" s="19" t="s">
        <v>408</v>
      </c>
      <c r="J459" s="12">
        <v>2544672</v>
      </c>
      <c r="K459" s="12"/>
      <c r="L459" s="215">
        <f t="shared" si="124"/>
        <v>2544672</v>
      </c>
      <c r="M459" s="12">
        <v>2621012</v>
      </c>
    </row>
    <row r="460" spans="1:13">
      <c r="A460" s="40" t="s">
        <v>105</v>
      </c>
      <c r="B460" s="5" t="s">
        <v>99</v>
      </c>
      <c r="C460" s="5" t="s">
        <v>386</v>
      </c>
      <c r="D460" s="5" t="s">
        <v>123</v>
      </c>
      <c r="E460" s="5" t="s">
        <v>106</v>
      </c>
      <c r="F460" s="5" t="s">
        <v>1</v>
      </c>
      <c r="G460" s="5"/>
      <c r="H460" s="5" t="s">
        <v>1</v>
      </c>
      <c r="I460" s="38" t="s">
        <v>1</v>
      </c>
      <c r="J460" s="39">
        <f t="shared" ref="J460:M466" si="142">J461</f>
        <v>1640050</v>
      </c>
      <c r="K460" s="39"/>
      <c r="L460" s="35">
        <f t="shared" ref="L460:L516" si="143">J460+K460</f>
        <v>1640050</v>
      </c>
      <c r="M460" s="39">
        <f t="shared" si="142"/>
        <v>1640050</v>
      </c>
    </row>
    <row r="461" spans="1:13">
      <c r="A461" s="40" t="s">
        <v>227</v>
      </c>
      <c r="B461" s="5" t="s">
        <v>99</v>
      </c>
      <c r="C461" s="5" t="s">
        <v>386</v>
      </c>
      <c r="D461" s="5" t="s">
        <v>123</v>
      </c>
      <c r="E461" s="5" t="s">
        <v>228</v>
      </c>
      <c r="F461" s="5" t="s">
        <v>1</v>
      </c>
      <c r="G461" s="5"/>
      <c r="H461" s="5" t="s">
        <v>1</v>
      </c>
      <c r="I461" s="38" t="s">
        <v>1</v>
      </c>
      <c r="J461" s="39">
        <f t="shared" si="142"/>
        <v>1640050</v>
      </c>
      <c r="K461" s="39"/>
      <c r="L461" s="35">
        <f t="shared" si="143"/>
        <v>1640050</v>
      </c>
      <c r="M461" s="39">
        <f t="shared" si="142"/>
        <v>1640050</v>
      </c>
    </row>
    <row r="462" spans="1:13" ht="27">
      <c r="A462" s="41" t="s">
        <v>428</v>
      </c>
      <c r="B462" s="42" t="s">
        <v>99</v>
      </c>
      <c r="C462" s="42" t="s">
        <v>386</v>
      </c>
      <c r="D462" s="42" t="s">
        <v>123</v>
      </c>
      <c r="E462" s="42" t="s">
        <v>429</v>
      </c>
      <c r="F462" s="42" t="s">
        <v>1</v>
      </c>
      <c r="G462" s="42"/>
      <c r="H462" s="42" t="s">
        <v>1</v>
      </c>
      <c r="I462" s="43" t="s">
        <v>1</v>
      </c>
      <c r="J462" s="44">
        <f t="shared" si="142"/>
        <v>1640050</v>
      </c>
      <c r="K462" s="44"/>
      <c r="L462" s="214">
        <f t="shared" si="143"/>
        <v>1640050</v>
      </c>
      <c r="M462" s="44">
        <f t="shared" si="142"/>
        <v>1640050</v>
      </c>
    </row>
    <row r="463" spans="1:13" ht="25.5">
      <c r="A463" s="40" t="s">
        <v>129</v>
      </c>
      <c r="B463" s="5" t="s">
        <v>99</v>
      </c>
      <c r="C463" s="5" t="s">
        <v>386</v>
      </c>
      <c r="D463" s="5" t="s">
        <v>123</v>
      </c>
      <c r="E463" s="5" t="s">
        <v>429</v>
      </c>
      <c r="F463" s="5" t="s">
        <v>130</v>
      </c>
      <c r="G463" s="5"/>
      <c r="H463" s="5" t="s">
        <v>1</v>
      </c>
      <c r="I463" s="38" t="s">
        <v>1</v>
      </c>
      <c r="J463" s="39">
        <f t="shared" si="142"/>
        <v>1640050</v>
      </c>
      <c r="K463" s="39"/>
      <c r="L463" s="35">
        <f t="shared" si="143"/>
        <v>1640050</v>
      </c>
      <c r="M463" s="39">
        <f t="shared" si="142"/>
        <v>1640050</v>
      </c>
    </row>
    <row r="464" spans="1:13" ht="38.25">
      <c r="A464" s="40" t="s">
        <v>131</v>
      </c>
      <c r="B464" s="5" t="s">
        <v>99</v>
      </c>
      <c r="C464" s="5" t="s">
        <v>386</v>
      </c>
      <c r="D464" s="5" t="s">
        <v>123</v>
      </c>
      <c r="E464" s="5" t="s">
        <v>429</v>
      </c>
      <c r="F464" s="5" t="s">
        <v>132</v>
      </c>
      <c r="G464" s="5"/>
      <c r="H464" s="5" t="s">
        <v>1</v>
      </c>
      <c r="I464" s="38" t="s">
        <v>1</v>
      </c>
      <c r="J464" s="39">
        <f t="shared" si="142"/>
        <v>1640050</v>
      </c>
      <c r="K464" s="39"/>
      <c r="L464" s="35">
        <f t="shared" si="143"/>
        <v>1640050</v>
      </c>
      <c r="M464" s="39">
        <f t="shared" si="142"/>
        <v>1640050</v>
      </c>
    </row>
    <row r="465" spans="1:13" ht="38.25">
      <c r="A465" s="6" t="s">
        <v>133</v>
      </c>
      <c r="B465" s="5" t="s">
        <v>99</v>
      </c>
      <c r="C465" s="5" t="s">
        <v>386</v>
      </c>
      <c r="D465" s="5" t="s">
        <v>123</v>
      </c>
      <c r="E465" s="5" t="s">
        <v>429</v>
      </c>
      <c r="F465" s="5" t="s">
        <v>134</v>
      </c>
      <c r="G465" s="5"/>
      <c r="H465" s="5" t="s">
        <v>1</v>
      </c>
      <c r="I465" s="38" t="s">
        <v>1</v>
      </c>
      <c r="J465" s="39">
        <f t="shared" si="142"/>
        <v>1640050</v>
      </c>
      <c r="K465" s="39"/>
      <c r="L465" s="35">
        <f t="shared" si="143"/>
        <v>1640050</v>
      </c>
      <c r="M465" s="39">
        <f t="shared" si="142"/>
        <v>1640050</v>
      </c>
    </row>
    <row r="466" spans="1:13">
      <c r="A466" s="17" t="s">
        <v>235</v>
      </c>
      <c r="B466" s="16" t="s">
        <v>99</v>
      </c>
      <c r="C466" s="16" t="s">
        <v>386</v>
      </c>
      <c r="D466" s="16" t="s">
        <v>123</v>
      </c>
      <c r="E466" s="16" t="s">
        <v>429</v>
      </c>
      <c r="F466" s="16" t="s">
        <v>134</v>
      </c>
      <c r="G466" s="16"/>
      <c r="H466" s="16" t="s">
        <v>354</v>
      </c>
      <c r="I466" s="19" t="s">
        <v>1</v>
      </c>
      <c r="J466" s="12">
        <f t="shared" si="142"/>
        <v>1640050</v>
      </c>
      <c r="K466" s="12"/>
      <c r="L466" s="215">
        <f t="shared" si="143"/>
        <v>1640050</v>
      </c>
      <c r="M466" s="12">
        <f t="shared" si="142"/>
        <v>1640050</v>
      </c>
    </row>
    <row r="467" spans="1:13" ht="25.5">
      <c r="A467" s="17" t="s">
        <v>413</v>
      </c>
      <c r="B467" s="16" t="s">
        <v>99</v>
      </c>
      <c r="C467" s="16" t="s">
        <v>386</v>
      </c>
      <c r="D467" s="16" t="s">
        <v>123</v>
      </c>
      <c r="E467" s="16" t="s">
        <v>429</v>
      </c>
      <c r="F467" s="16" t="s">
        <v>134</v>
      </c>
      <c r="G467" s="16"/>
      <c r="H467" s="16" t="s">
        <v>354</v>
      </c>
      <c r="I467" s="19" t="s">
        <v>355</v>
      </c>
      <c r="J467" s="12">
        <v>1640050</v>
      </c>
      <c r="K467" s="12"/>
      <c r="L467" s="215">
        <f t="shared" si="143"/>
        <v>1640050</v>
      </c>
      <c r="M467" s="12">
        <v>1640050</v>
      </c>
    </row>
    <row r="468" spans="1:13" ht="25.5">
      <c r="A468" s="36" t="s">
        <v>430</v>
      </c>
      <c r="B468" s="37" t="s">
        <v>99</v>
      </c>
      <c r="C468" s="5" t="s">
        <v>386</v>
      </c>
      <c r="D468" s="5" t="s">
        <v>431</v>
      </c>
      <c r="E468" s="5" t="s">
        <v>1</v>
      </c>
      <c r="F468" s="5" t="s">
        <v>1</v>
      </c>
      <c r="G468" s="5"/>
      <c r="H468" s="5" t="s">
        <v>1</v>
      </c>
      <c r="I468" s="38" t="s">
        <v>1</v>
      </c>
      <c r="J468" s="39">
        <f t="shared" ref="J468:M470" si="144">J469</f>
        <v>1241344</v>
      </c>
      <c r="K468" s="39"/>
      <c r="L468" s="35">
        <f t="shared" si="143"/>
        <v>1241344</v>
      </c>
      <c r="M468" s="39">
        <f t="shared" si="144"/>
        <v>1278584.3199999998</v>
      </c>
    </row>
    <row r="469" spans="1:13" ht="38.25">
      <c r="A469" s="40" t="s">
        <v>432</v>
      </c>
      <c r="B469" s="5" t="s">
        <v>99</v>
      </c>
      <c r="C469" s="5" t="s">
        <v>386</v>
      </c>
      <c r="D469" s="5" t="s">
        <v>431</v>
      </c>
      <c r="E469" s="5" t="s">
        <v>402</v>
      </c>
      <c r="F469" s="5" t="s">
        <v>1</v>
      </c>
      <c r="G469" s="5"/>
      <c r="H469" s="5" t="s">
        <v>1</v>
      </c>
      <c r="I469" s="38" t="s">
        <v>1</v>
      </c>
      <c r="J469" s="39">
        <f t="shared" si="144"/>
        <v>1241344</v>
      </c>
      <c r="K469" s="39"/>
      <c r="L469" s="35">
        <f t="shared" si="143"/>
        <v>1241344</v>
      </c>
      <c r="M469" s="39">
        <f t="shared" si="144"/>
        <v>1278584.3199999998</v>
      </c>
    </row>
    <row r="470" spans="1:13" ht="25.5">
      <c r="A470" s="40" t="s">
        <v>401</v>
      </c>
      <c r="B470" s="5" t="s">
        <v>99</v>
      </c>
      <c r="C470" s="5" t="s">
        <v>386</v>
      </c>
      <c r="D470" s="5" t="s">
        <v>431</v>
      </c>
      <c r="E470" s="5" t="s">
        <v>404</v>
      </c>
      <c r="F470" s="5" t="s">
        <v>1</v>
      </c>
      <c r="G470" s="5"/>
      <c r="H470" s="5" t="s">
        <v>1</v>
      </c>
      <c r="I470" s="38" t="s">
        <v>1</v>
      </c>
      <c r="J470" s="39">
        <f t="shared" si="144"/>
        <v>1241344</v>
      </c>
      <c r="K470" s="39"/>
      <c r="L470" s="35">
        <f t="shared" si="143"/>
        <v>1241344</v>
      </c>
      <c r="M470" s="39">
        <f t="shared" si="144"/>
        <v>1278584.3199999998</v>
      </c>
    </row>
    <row r="471" spans="1:13" ht="40.5">
      <c r="A471" s="41" t="s">
        <v>433</v>
      </c>
      <c r="B471" s="42" t="s">
        <v>99</v>
      </c>
      <c r="C471" s="42" t="s">
        <v>386</v>
      </c>
      <c r="D471" s="42" t="s">
        <v>431</v>
      </c>
      <c r="E471" s="42" t="s">
        <v>404</v>
      </c>
      <c r="F471" s="42" t="s">
        <v>1</v>
      </c>
      <c r="G471" s="42"/>
      <c r="H471" s="42" t="s">
        <v>1</v>
      </c>
      <c r="I471" s="43" t="s">
        <v>1</v>
      </c>
      <c r="J471" s="44">
        <f>J472+J482</f>
        <v>1241344</v>
      </c>
      <c r="K471" s="44"/>
      <c r="L471" s="214">
        <f t="shared" si="143"/>
        <v>1241344</v>
      </c>
      <c r="M471" s="44">
        <f>M472+M482</f>
        <v>1278584.3199999998</v>
      </c>
    </row>
    <row r="472" spans="1:13" ht="25.5">
      <c r="A472" s="40" t="s">
        <v>129</v>
      </c>
      <c r="B472" s="5" t="s">
        <v>99</v>
      </c>
      <c r="C472" s="5" t="s">
        <v>386</v>
      </c>
      <c r="D472" s="5" t="s">
        <v>431</v>
      </c>
      <c r="E472" s="5" t="s">
        <v>404</v>
      </c>
      <c r="F472" s="5" t="s">
        <v>130</v>
      </c>
      <c r="G472" s="5"/>
      <c r="H472" s="5" t="s">
        <v>1</v>
      </c>
      <c r="I472" s="38" t="s">
        <v>1</v>
      </c>
      <c r="J472" s="39">
        <f t="shared" ref="J472:M473" si="145">J473</f>
        <v>361504</v>
      </c>
      <c r="K472" s="39"/>
      <c r="L472" s="35">
        <f t="shared" si="143"/>
        <v>361504</v>
      </c>
      <c r="M472" s="39">
        <f t="shared" si="145"/>
        <v>372349.11999999994</v>
      </c>
    </row>
    <row r="473" spans="1:13" ht="38.25">
      <c r="A473" s="40" t="s">
        <v>131</v>
      </c>
      <c r="B473" s="5" t="s">
        <v>99</v>
      </c>
      <c r="C473" s="5" t="s">
        <v>386</v>
      </c>
      <c r="D473" s="5" t="s">
        <v>431</v>
      </c>
      <c r="E473" s="5" t="s">
        <v>404</v>
      </c>
      <c r="F473" s="5" t="s">
        <v>132</v>
      </c>
      <c r="G473" s="5"/>
      <c r="H473" s="5" t="s">
        <v>1</v>
      </c>
      <c r="I473" s="38" t="s">
        <v>1</v>
      </c>
      <c r="J473" s="39">
        <f t="shared" si="145"/>
        <v>361504</v>
      </c>
      <c r="K473" s="39"/>
      <c r="L473" s="35">
        <f t="shared" si="143"/>
        <v>361504</v>
      </c>
      <c r="M473" s="39">
        <f t="shared" si="145"/>
        <v>372349.11999999994</v>
      </c>
    </row>
    <row r="474" spans="1:13" ht="38.25">
      <c r="A474" s="6" t="s">
        <v>133</v>
      </c>
      <c r="B474" s="5" t="s">
        <v>99</v>
      </c>
      <c r="C474" s="5" t="s">
        <v>386</v>
      </c>
      <c r="D474" s="5" t="s">
        <v>431</v>
      </c>
      <c r="E474" s="5" t="s">
        <v>404</v>
      </c>
      <c r="F474" s="5" t="s">
        <v>134</v>
      </c>
      <c r="G474" s="5"/>
      <c r="H474" s="5" t="s">
        <v>1</v>
      </c>
      <c r="I474" s="38" t="s">
        <v>1</v>
      </c>
      <c r="J474" s="39">
        <f>J475+J477+J479</f>
        <v>361504</v>
      </c>
      <c r="K474" s="39"/>
      <c r="L474" s="35">
        <f t="shared" si="143"/>
        <v>361504</v>
      </c>
      <c r="M474" s="39">
        <f>M475+M477+M479</f>
        <v>372349.11999999994</v>
      </c>
    </row>
    <row r="475" spans="1:13">
      <c r="A475" s="17" t="s">
        <v>235</v>
      </c>
      <c r="B475" s="16" t="s">
        <v>99</v>
      </c>
      <c r="C475" s="16" t="s">
        <v>386</v>
      </c>
      <c r="D475" s="16" t="s">
        <v>431</v>
      </c>
      <c r="E475" s="61" t="s">
        <v>404</v>
      </c>
      <c r="F475" s="16" t="s">
        <v>134</v>
      </c>
      <c r="G475" s="16"/>
      <c r="H475" s="16" t="s">
        <v>354</v>
      </c>
      <c r="I475" s="19" t="s">
        <v>1</v>
      </c>
      <c r="J475" s="12">
        <f t="shared" ref="J475:M475" si="146">J476</f>
        <v>2912</v>
      </c>
      <c r="K475" s="12"/>
      <c r="L475" s="215">
        <f t="shared" si="143"/>
        <v>2912</v>
      </c>
      <c r="M475" s="12">
        <f t="shared" si="146"/>
        <v>2999.36</v>
      </c>
    </row>
    <row r="476" spans="1:13" ht="25.5">
      <c r="A476" s="17" t="s">
        <v>236</v>
      </c>
      <c r="B476" s="16" t="s">
        <v>99</v>
      </c>
      <c r="C476" s="16" t="s">
        <v>386</v>
      </c>
      <c r="D476" s="16" t="s">
        <v>431</v>
      </c>
      <c r="E476" s="61" t="s">
        <v>404</v>
      </c>
      <c r="F476" s="16" t="s">
        <v>134</v>
      </c>
      <c r="G476" s="16"/>
      <c r="H476" s="16" t="s">
        <v>354</v>
      </c>
      <c r="I476" s="19" t="s">
        <v>355</v>
      </c>
      <c r="J476" s="12">
        <v>2912</v>
      </c>
      <c r="K476" s="12"/>
      <c r="L476" s="215">
        <f t="shared" si="143"/>
        <v>2912</v>
      </c>
      <c r="M476" s="12">
        <v>2999.36</v>
      </c>
    </row>
    <row r="477" spans="1:13">
      <c r="A477" s="17" t="s">
        <v>144</v>
      </c>
      <c r="B477" s="16" t="s">
        <v>99</v>
      </c>
      <c r="C477" s="16" t="s">
        <v>386</v>
      </c>
      <c r="D477" s="16" t="s">
        <v>431</v>
      </c>
      <c r="E477" s="61" t="s">
        <v>404</v>
      </c>
      <c r="F477" s="16" t="s">
        <v>134</v>
      </c>
      <c r="G477" s="16"/>
      <c r="H477" s="16">
        <v>290</v>
      </c>
      <c r="I477" s="19"/>
      <c r="J477" s="12">
        <f t="shared" ref="J477:M477" si="147">J478</f>
        <v>328224</v>
      </c>
      <c r="K477" s="12"/>
      <c r="L477" s="215">
        <f t="shared" si="143"/>
        <v>328224</v>
      </c>
      <c r="M477" s="12">
        <f t="shared" si="147"/>
        <v>338070.72</v>
      </c>
    </row>
    <row r="478" spans="1:13" ht="25.5">
      <c r="A478" s="17" t="s">
        <v>146</v>
      </c>
      <c r="B478" s="16" t="s">
        <v>99</v>
      </c>
      <c r="C478" s="16" t="s">
        <v>386</v>
      </c>
      <c r="D478" s="16" t="s">
        <v>431</v>
      </c>
      <c r="E478" s="61" t="s">
        <v>404</v>
      </c>
      <c r="F478" s="16" t="s">
        <v>134</v>
      </c>
      <c r="G478" s="16"/>
      <c r="H478" s="16">
        <v>296</v>
      </c>
      <c r="I478" s="19" t="s">
        <v>434</v>
      </c>
      <c r="J478" s="12">
        <v>328224</v>
      </c>
      <c r="K478" s="12"/>
      <c r="L478" s="215">
        <f t="shared" si="143"/>
        <v>328224</v>
      </c>
      <c r="M478" s="12">
        <v>338070.72</v>
      </c>
    </row>
    <row r="479" spans="1:13">
      <c r="A479" s="17" t="s">
        <v>325</v>
      </c>
      <c r="B479" s="16" t="s">
        <v>99</v>
      </c>
      <c r="C479" s="16" t="s">
        <v>386</v>
      </c>
      <c r="D479" s="16" t="s">
        <v>431</v>
      </c>
      <c r="E479" s="61" t="s">
        <v>404</v>
      </c>
      <c r="F479" s="16" t="s">
        <v>134</v>
      </c>
      <c r="G479" s="16"/>
      <c r="H479" s="16" t="s">
        <v>199</v>
      </c>
      <c r="I479" s="19" t="s">
        <v>1</v>
      </c>
      <c r="J479" s="12">
        <f>J480+J481</f>
        <v>30368</v>
      </c>
      <c r="K479" s="12"/>
      <c r="L479" s="215">
        <f t="shared" si="143"/>
        <v>30368</v>
      </c>
      <c r="M479" s="12">
        <f>M480+M481</f>
        <v>31279.040000000001</v>
      </c>
    </row>
    <row r="480" spans="1:13" ht="25.5">
      <c r="A480" s="17" t="s">
        <v>173</v>
      </c>
      <c r="B480" s="16" t="s">
        <v>99</v>
      </c>
      <c r="C480" s="16" t="s">
        <v>386</v>
      </c>
      <c r="D480" s="16" t="s">
        <v>431</v>
      </c>
      <c r="E480" s="61" t="s">
        <v>404</v>
      </c>
      <c r="F480" s="16" t="s">
        <v>134</v>
      </c>
      <c r="G480" s="16"/>
      <c r="H480" s="16">
        <v>346</v>
      </c>
      <c r="I480" s="19" t="s">
        <v>174</v>
      </c>
      <c r="J480" s="12">
        <v>14560</v>
      </c>
      <c r="K480" s="12"/>
      <c r="L480" s="215">
        <f t="shared" si="143"/>
        <v>14560</v>
      </c>
      <c r="M480" s="12">
        <v>14996.8</v>
      </c>
    </row>
    <row r="481" spans="1:13" ht="25.5">
      <c r="A481" s="17" t="s">
        <v>138</v>
      </c>
      <c r="B481" s="16" t="s">
        <v>99</v>
      </c>
      <c r="C481" s="16" t="s">
        <v>386</v>
      </c>
      <c r="D481" s="16" t="s">
        <v>431</v>
      </c>
      <c r="E481" s="61" t="s">
        <v>404</v>
      </c>
      <c r="F481" s="16" t="s">
        <v>134</v>
      </c>
      <c r="G481" s="16"/>
      <c r="H481" s="16">
        <v>349</v>
      </c>
      <c r="I481" s="19" t="s">
        <v>139</v>
      </c>
      <c r="J481" s="12">
        <v>15808</v>
      </c>
      <c r="K481" s="12"/>
      <c r="L481" s="215">
        <f t="shared" si="143"/>
        <v>15808</v>
      </c>
      <c r="M481" s="12">
        <v>16282.24</v>
      </c>
    </row>
    <row r="482" spans="1:13" ht="25.5">
      <c r="A482" s="40" t="s">
        <v>140</v>
      </c>
      <c r="B482" s="5" t="s">
        <v>99</v>
      </c>
      <c r="C482" s="5" t="s">
        <v>386</v>
      </c>
      <c r="D482" s="5" t="s">
        <v>431</v>
      </c>
      <c r="E482" s="5" t="s">
        <v>404</v>
      </c>
      <c r="F482" s="5" t="s">
        <v>141</v>
      </c>
      <c r="G482" s="5"/>
      <c r="H482" s="5" t="s">
        <v>1</v>
      </c>
      <c r="I482" s="38" t="s">
        <v>1</v>
      </c>
      <c r="J482" s="39">
        <f t="shared" ref="J482:M485" si="148">J483</f>
        <v>879840</v>
      </c>
      <c r="K482" s="39"/>
      <c r="L482" s="35">
        <f t="shared" si="143"/>
        <v>879840</v>
      </c>
      <c r="M482" s="39">
        <f t="shared" si="148"/>
        <v>906235.2</v>
      </c>
    </row>
    <row r="483" spans="1:13" ht="38.25">
      <c r="A483" s="40" t="s">
        <v>424</v>
      </c>
      <c r="B483" s="5" t="s">
        <v>99</v>
      </c>
      <c r="C483" s="5" t="s">
        <v>386</v>
      </c>
      <c r="D483" s="5" t="s">
        <v>431</v>
      </c>
      <c r="E483" s="5" t="s">
        <v>404</v>
      </c>
      <c r="F483" s="5" t="s">
        <v>425</v>
      </c>
      <c r="G483" s="5"/>
      <c r="H483" s="5" t="s">
        <v>1</v>
      </c>
      <c r="I483" s="38" t="s">
        <v>1</v>
      </c>
      <c r="J483" s="39">
        <f t="shared" si="148"/>
        <v>879840</v>
      </c>
      <c r="K483" s="39"/>
      <c r="L483" s="35">
        <f t="shared" si="143"/>
        <v>879840</v>
      </c>
      <c r="M483" s="39">
        <f t="shared" si="148"/>
        <v>906235.2</v>
      </c>
    </row>
    <row r="484" spans="1:13" ht="38.25">
      <c r="A484" s="6" t="s">
        <v>436</v>
      </c>
      <c r="B484" s="5" t="s">
        <v>99</v>
      </c>
      <c r="C484" s="5" t="s">
        <v>386</v>
      </c>
      <c r="D484" s="5" t="s">
        <v>431</v>
      </c>
      <c r="E484" s="5" t="s">
        <v>404</v>
      </c>
      <c r="F484" s="5">
        <v>321</v>
      </c>
      <c r="G484" s="5"/>
      <c r="H484" s="5" t="s">
        <v>1</v>
      </c>
      <c r="I484" s="38" t="s">
        <v>1</v>
      </c>
      <c r="J484" s="39">
        <f t="shared" si="148"/>
        <v>879840</v>
      </c>
      <c r="K484" s="39"/>
      <c r="L484" s="35">
        <f t="shared" si="143"/>
        <v>879840</v>
      </c>
      <c r="M484" s="39">
        <f t="shared" si="148"/>
        <v>906235.2</v>
      </c>
    </row>
    <row r="485" spans="1:13">
      <c r="A485" s="17" t="s">
        <v>406</v>
      </c>
      <c r="B485" s="5" t="s">
        <v>99</v>
      </c>
      <c r="C485" s="5" t="s">
        <v>386</v>
      </c>
      <c r="D485" s="5" t="s">
        <v>431</v>
      </c>
      <c r="E485" s="5" t="s">
        <v>404</v>
      </c>
      <c r="F485" s="61">
        <v>321</v>
      </c>
      <c r="G485" s="61"/>
      <c r="H485" s="16" t="s">
        <v>407</v>
      </c>
      <c r="I485" s="19" t="s">
        <v>1</v>
      </c>
      <c r="J485" s="12">
        <f t="shared" si="148"/>
        <v>879840</v>
      </c>
      <c r="K485" s="12"/>
      <c r="L485" s="215">
        <f t="shared" si="143"/>
        <v>879840</v>
      </c>
      <c r="M485" s="12">
        <f t="shared" si="148"/>
        <v>906235.2</v>
      </c>
    </row>
    <row r="486" spans="1:13">
      <c r="A486" s="21" t="s">
        <v>437</v>
      </c>
      <c r="B486" s="16" t="s">
        <v>99</v>
      </c>
      <c r="C486" s="16" t="s">
        <v>386</v>
      </c>
      <c r="D486" s="16" t="s">
        <v>431</v>
      </c>
      <c r="E486" s="61" t="s">
        <v>404</v>
      </c>
      <c r="F486" s="16">
        <v>321</v>
      </c>
      <c r="G486" s="16"/>
      <c r="H486" s="16" t="s">
        <v>407</v>
      </c>
      <c r="I486" s="19" t="s">
        <v>408</v>
      </c>
      <c r="J486" s="12">
        <v>879840</v>
      </c>
      <c r="K486" s="12"/>
      <c r="L486" s="215">
        <f t="shared" si="143"/>
        <v>879840</v>
      </c>
      <c r="M486" s="12">
        <v>906235.2</v>
      </c>
    </row>
    <row r="487" spans="1:13">
      <c r="A487" s="101" t="s">
        <v>438</v>
      </c>
      <c r="B487" s="37" t="s">
        <v>99</v>
      </c>
      <c r="C487" s="5" t="s">
        <v>439</v>
      </c>
      <c r="D487" s="5" t="s">
        <v>1</v>
      </c>
      <c r="E487" s="5" t="s">
        <v>1</v>
      </c>
      <c r="F487" s="5" t="s">
        <v>1</v>
      </c>
      <c r="G487" s="5"/>
      <c r="H487" s="5" t="s">
        <v>1</v>
      </c>
      <c r="I487" s="38" t="s">
        <v>1</v>
      </c>
      <c r="J487" s="39">
        <f t="shared" ref="J487:M490" si="149">J488</f>
        <v>2925485.26</v>
      </c>
      <c r="K487" s="39"/>
      <c r="L487" s="35">
        <f t="shared" si="143"/>
        <v>2925485.26</v>
      </c>
      <c r="M487" s="39">
        <f t="shared" si="149"/>
        <v>3013249.8200000003</v>
      </c>
    </row>
    <row r="488" spans="1:13" ht="25.5">
      <c r="A488" s="36" t="s">
        <v>440</v>
      </c>
      <c r="B488" s="37" t="s">
        <v>99</v>
      </c>
      <c r="C488" s="5" t="s">
        <v>439</v>
      </c>
      <c r="D488" s="5" t="s">
        <v>279</v>
      </c>
      <c r="E488" s="5" t="s">
        <v>1</v>
      </c>
      <c r="F488" s="5" t="s">
        <v>1</v>
      </c>
      <c r="G488" s="5"/>
      <c r="H488" s="5" t="s">
        <v>1</v>
      </c>
      <c r="I488" s="38" t="s">
        <v>1</v>
      </c>
      <c r="J488" s="39">
        <f t="shared" si="149"/>
        <v>2925485.26</v>
      </c>
      <c r="K488" s="39"/>
      <c r="L488" s="35">
        <f t="shared" si="143"/>
        <v>2925485.26</v>
      </c>
      <c r="M488" s="39">
        <f t="shared" si="149"/>
        <v>3013249.8200000003</v>
      </c>
    </row>
    <row r="489" spans="1:13" ht="38.25">
      <c r="A489" s="40" t="s">
        <v>441</v>
      </c>
      <c r="B489" s="5" t="s">
        <v>99</v>
      </c>
      <c r="C489" s="5" t="s">
        <v>439</v>
      </c>
      <c r="D489" s="5" t="s">
        <v>279</v>
      </c>
      <c r="E489" s="5" t="s">
        <v>442</v>
      </c>
      <c r="F489" s="5" t="s">
        <v>1</v>
      </c>
      <c r="G489" s="5"/>
      <c r="H489" s="5" t="s">
        <v>1</v>
      </c>
      <c r="I489" s="38" t="s">
        <v>1</v>
      </c>
      <c r="J489" s="39">
        <f t="shared" si="149"/>
        <v>2925485.26</v>
      </c>
      <c r="K489" s="39"/>
      <c r="L489" s="35">
        <f t="shared" si="143"/>
        <v>2925485.26</v>
      </c>
      <c r="M489" s="39">
        <f t="shared" si="149"/>
        <v>3013249.8200000003</v>
      </c>
    </row>
    <row r="490" spans="1:13">
      <c r="A490" s="40" t="s">
        <v>443</v>
      </c>
      <c r="B490" s="5" t="s">
        <v>99</v>
      </c>
      <c r="C490" s="5" t="s">
        <v>439</v>
      </c>
      <c r="D490" s="5" t="s">
        <v>279</v>
      </c>
      <c r="E490" s="5" t="s">
        <v>444</v>
      </c>
      <c r="F490" s="5" t="s">
        <v>1</v>
      </c>
      <c r="G490" s="5"/>
      <c r="H490" s="5" t="s">
        <v>1</v>
      </c>
      <c r="I490" s="38" t="s">
        <v>1</v>
      </c>
      <c r="J490" s="39">
        <f t="shared" si="149"/>
        <v>2925485.26</v>
      </c>
      <c r="K490" s="39"/>
      <c r="L490" s="35">
        <f t="shared" si="143"/>
        <v>2925485.26</v>
      </c>
      <c r="M490" s="39">
        <f t="shared" si="149"/>
        <v>3013249.8200000003</v>
      </c>
    </row>
    <row r="491" spans="1:13" ht="40.5">
      <c r="A491" s="41" t="s">
        <v>445</v>
      </c>
      <c r="B491" s="42" t="s">
        <v>99</v>
      </c>
      <c r="C491" s="42" t="s">
        <v>439</v>
      </c>
      <c r="D491" s="42" t="s">
        <v>279</v>
      </c>
      <c r="E491" s="42" t="s">
        <v>446</v>
      </c>
      <c r="F491" s="42" t="s">
        <v>1</v>
      </c>
      <c r="G491" s="42"/>
      <c r="H491" s="42" t="s">
        <v>1</v>
      </c>
      <c r="I491" s="43" t="s">
        <v>1</v>
      </c>
      <c r="J491" s="44">
        <f t="shared" ref="J491:M491" si="150">J492+J497</f>
        <v>2925485.26</v>
      </c>
      <c r="K491" s="44"/>
      <c r="L491" s="214">
        <f t="shared" si="143"/>
        <v>2925485.26</v>
      </c>
      <c r="M491" s="44">
        <f t="shared" si="150"/>
        <v>3013249.8200000003</v>
      </c>
    </row>
    <row r="492" spans="1:13" ht="76.5">
      <c r="A492" s="40" t="s">
        <v>111</v>
      </c>
      <c r="B492" s="5" t="s">
        <v>99</v>
      </c>
      <c r="C492" s="5" t="s">
        <v>439</v>
      </c>
      <c r="D492" s="5" t="s">
        <v>279</v>
      </c>
      <c r="E492" s="5" t="s">
        <v>446</v>
      </c>
      <c r="F492" s="5" t="s">
        <v>112</v>
      </c>
      <c r="G492" s="5"/>
      <c r="H492" s="5" t="s">
        <v>1</v>
      </c>
      <c r="I492" s="38" t="s">
        <v>1</v>
      </c>
      <c r="J492" s="39">
        <f t="shared" ref="J492:M495" si="151">J493</f>
        <v>1248000</v>
      </c>
      <c r="K492" s="39"/>
      <c r="L492" s="35">
        <f t="shared" si="143"/>
        <v>1248000</v>
      </c>
      <c r="M492" s="39">
        <f t="shared" si="151"/>
        <v>1285440</v>
      </c>
    </row>
    <row r="493" spans="1:13" ht="25.5">
      <c r="A493" s="40" t="s">
        <v>113</v>
      </c>
      <c r="B493" s="5" t="s">
        <v>99</v>
      </c>
      <c r="C493" s="5" t="s">
        <v>439</v>
      </c>
      <c r="D493" s="5" t="s">
        <v>279</v>
      </c>
      <c r="E493" s="5" t="s">
        <v>446</v>
      </c>
      <c r="F493" s="5" t="s">
        <v>114</v>
      </c>
      <c r="G493" s="5"/>
      <c r="H493" s="5" t="s">
        <v>1</v>
      </c>
      <c r="I493" s="38" t="s">
        <v>1</v>
      </c>
      <c r="J493" s="39">
        <f t="shared" si="151"/>
        <v>1248000</v>
      </c>
      <c r="K493" s="39"/>
      <c r="L493" s="35">
        <f t="shared" si="143"/>
        <v>1248000</v>
      </c>
      <c r="M493" s="39">
        <f t="shared" si="151"/>
        <v>1285440</v>
      </c>
    </row>
    <row r="494" spans="1:13" ht="63.75">
      <c r="A494" s="6" t="s">
        <v>126</v>
      </c>
      <c r="B494" s="5" t="s">
        <v>99</v>
      </c>
      <c r="C494" s="5" t="s">
        <v>439</v>
      </c>
      <c r="D494" s="5" t="s">
        <v>279</v>
      </c>
      <c r="E494" s="5" t="s">
        <v>446</v>
      </c>
      <c r="F494" s="5" t="s">
        <v>127</v>
      </c>
      <c r="G494" s="5"/>
      <c r="H494" s="5" t="s">
        <v>1</v>
      </c>
      <c r="I494" s="38" t="s">
        <v>1</v>
      </c>
      <c r="J494" s="39">
        <f t="shared" si="151"/>
        <v>1248000</v>
      </c>
      <c r="K494" s="39"/>
      <c r="L494" s="35">
        <f t="shared" si="143"/>
        <v>1248000</v>
      </c>
      <c r="M494" s="39">
        <f t="shared" si="151"/>
        <v>1285440</v>
      </c>
    </row>
    <row r="495" spans="1:13">
      <c r="A495" s="17" t="s">
        <v>247</v>
      </c>
      <c r="B495" s="16" t="s">
        <v>99</v>
      </c>
      <c r="C495" s="16" t="s">
        <v>439</v>
      </c>
      <c r="D495" s="16" t="s">
        <v>279</v>
      </c>
      <c r="E495" s="61" t="s">
        <v>446</v>
      </c>
      <c r="F495" s="16" t="s">
        <v>127</v>
      </c>
      <c r="G495" s="16"/>
      <c r="H495" s="16">
        <v>226</v>
      </c>
      <c r="I495" s="19" t="s">
        <v>1</v>
      </c>
      <c r="J495" s="12">
        <f t="shared" si="151"/>
        <v>1248000</v>
      </c>
      <c r="K495" s="12"/>
      <c r="L495" s="215">
        <f t="shared" si="143"/>
        <v>1248000</v>
      </c>
      <c r="M495" s="12">
        <f t="shared" si="151"/>
        <v>1285440</v>
      </c>
    </row>
    <row r="496" spans="1:13">
      <c r="A496" s="17" t="s">
        <v>248</v>
      </c>
      <c r="B496" s="16" t="s">
        <v>99</v>
      </c>
      <c r="C496" s="16" t="s">
        <v>439</v>
      </c>
      <c r="D496" s="16" t="s">
        <v>279</v>
      </c>
      <c r="E496" s="61" t="s">
        <v>446</v>
      </c>
      <c r="F496" s="16" t="s">
        <v>127</v>
      </c>
      <c r="G496" s="16"/>
      <c r="H496" s="16">
        <v>226</v>
      </c>
      <c r="I496" s="19">
        <v>1140</v>
      </c>
      <c r="J496" s="12">
        <v>1248000</v>
      </c>
      <c r="K496" s="12"/>
      <c r="L496" s="215">
        <f t="shared" si="143"/>
        <v>1248000</v>
      </c>
      <c r="M496" s="12">
        <v>1285440</v>
      </c>
    </row>
    <row r="497" spans="1:13" ht="25.5">
      <c r="A497" s="40" t="s">
        <v>129</v>
      </c>
      <c r="B497" s="5" t="s">
        <v>99</v>
      </c>
      <c r="C497" s="5" t="s">
        <v>439</v>
      </c>
      <c r="D497" s="5" t="s">
        <v>279</v>
      </c>
      <c r="E497" s="5" t="s">
        <v>446</v>
      </c>
      <c r="F497" s="5" t="s">
        <v>130</v>
      </c>
      <c r="G497" s="5"/>
      <c r="H497" s="5" t="s">
        <v>1</v>
      </c>
      <c r="I497" s="38" t="s">
        <v>1</v>
      </c>
      <c r="J497" s="39">
        <f t="shared" ref="J497:M498" si="152">J498</f>
        <v>1677485.26</v>
      </c>
      <c r="K497" s="39"/>
      <c r="L497" s="35">
        <f t="shared" si="143"/>
        <v>1677485.26</v>
      </c>
      <c r="M497" s="39">
        <f t="shared" si="152"/>
        <v>1727809.82</v>
      </c>
    </row>
    <row r="498" spans="1:13" ht="38.25">
      <c r="A498" s="40" t="s">
        <v>131</v>
      </c>
      <c r="B498" s="5" t="s">
        <v>99</v>
      </c>
      <c r="C498" s="5" t="s">
        <v>439</v>
      </c>
      <c r="D498" s="5" t="s">
        <v>279</v>
      </c>
      <c r="E498" s="5" t="s">
        <v>446</v>
      </c>
      <c r="F498" s="5" t="s">
        <v>132</v>
      </c>
      <c r="G498" s="5"/>
      <c r="H498" s="5" t="s">
        <v>1</v>
      </c>
      <c r="I498" s="38" t="s">
        <v>1</v>
      </c>
      <c r="J498" s="39">
        <f t="shared" si="152"/>
        <v>1677485.26</v>
      </c>
      <c r="K498" s="39"/>
      <c r="L498" s="35">
        <f t="shared" si="143"/>
        <v>1677485.26</v>
      </c>
      <c r="M498" s="39">
        <f t="shared" si="152"/>
        <v>1727809.82</v>
      </c>
    </row>
    <row r="499" spans="1:13" ht="38.25">
      <c r="A499" s="6" t="s">
        <v>133</v>
      </c>
      <c r="B499" s="5" t="s">
        <v>99</v>
      </c>
      <c r="C499" s="5" t="s">
        <v>439</v>
      </c>
      <c r="D499" s="5" t="s">
        <v>279</v>
      </c>
      <c r="E499" s="5" t="s">
        <v>446</v>
      </c>
      <c r="F499" s="5" t="s">
        <v>134</v>
      </c>
      <c r="G499" s="5"/>
      <c r="H499" s="5" t="s">
        <v>1</v>
      </c>
      <c r="I499" s="38" t="s">
        <v>1</v>
      </c>
      <c r="J499" s="39">
        <f>J500+J502</f>
        <v>1677485.26</v>
      </c>
      <c r="K499" s="39"/>
      <c r="L499" s="35">
        <f t="shared" si="143"/>
        <v>1677485.26</v>
      </c>
      <c r="M499" s="39">
        <f>M500+M502</f>
        <v>1727809.82</v>
      </c>
    </row>
    <row r="500" spans="1:13">
      <c r="A500" s="17" t="s">
        <v>188</v>
      </c>
      <c r="B500" s="16" t="s">
        <v>99</v>
      </c>
      <c r="C500" s="16" t="s">
        <v>439</v>
      </c>
      <c r="D500" s="16" t="s">
        <v>279</v>
      </c>
      <c r="E500" s="61" t="s">
        <v>446</v>
      </c>
      <c r="F500" s="16" t="s">
        <v>134</v>
      </c>
      <c r="G500" s="16"/>
      <c r="H500" s="16" t="s">
        <v>135</v>
      </c>
      <c r="I500" s="19" t="s">
        <v>1</v>
      </c>
      <c r="J500" s="12">
        <f t="shared" ref="J500:M500" si="153">J501</f>
        <v>530400</v>
      </c>
      <c r="K500" s="12"/>
      <c r="L500" s="215">
        <f t="shared" si="143"/>
        <v>530400</v>
      </c>
      <c r="M500" s="12">
        <f t="shared" si="153"/>
        <v>546312</v>
      </c>
    </row>
    <row r="501" spans="1:13">
      <c r="A501" s="17" t="s">
        <v>282</v>
      </c>
      <c r="B501" s="16" t="s">
        <v>99</v>
      </c>
      <c r="C501" s="16" t="s">
        <v>439</v>
      </c>
      <c r="D501" s="16" t="s">
        <v>279</v>
      </c>
      <c r="E501" s="61" t="s">
        <v>446</v>
      </c>
      <c r="F501" s="16" t="s">
        <v>134</v>
      </c>
      <c r="G501" s="16"/>
      <c r="H501" s="16" t="s">
        <v>135</v>
      </c>
      <c r="I501" s="19" t="s">
        <v>196</v>
      </c>
      <c r="J501" s="12">
        <v>530400</v>
      </c>
      <c r="K501" s="12"/>
      <c r="L501" s="215">
        <f t="shared" si="143"/>
        <v>530400</v>
      </c>
      <c r="M501" s="12">
        <v>546312</v>
      </c>
    </row>
    <row r="502" spans="1:13">
      <c r="A502" s="17" t="s">
        <v>137</v>
      </c>
      <c r="B502" s="16" t="s">
        <v>99</v>
      </c>
      <c r="C502" s="16" t="s">
        <v>439</v>
      </c>
      <c r="D502" s="16" t="s">
        <v>279</v>
      </c>
      <c r="E502" s="61" t="s">
        <v>446</v>
      </c>
      <c r="F502" s="16" t="s">
        <v>134</v>
      </c>
      <c r="G502" s="16"/>
      <c r="H502" s="16">
        <v>340</v>
      </c>
      <c r="I502" s="19" t="s">
        <v>1</v>
      </c>
      <c r="J502" s="12">
        <f t="shared" ref="J502:M502" si="154">J503</f>
        <v>1147085.26</v>
      </c>
      <c r="K502" s="12"/>
      <c r="L502" s="215">
        <f t="shared" si="143"/>
        <v>1147085.26</v>
      </c>
      <c r="M502" s="12">
        <f t="shared" si="154"/>
        <v>1181497.82</v>
      </c>
    </row>
    <row r="503" spans="1:13" ht="25.5">
      <c r="A503" s="17" t="s">
        <v>138</v>
      </c>
      <c r="B503" s="16" t="s">
        <v>99</v>
      </c>
      <c r="C503" s="16" t="s">
        <v>439</v>
      </c>
      <c r="D503" s="16" t="s">
        <v>279</v>
      </c>
      <c r="E503" s="61" t="s">
        <v>446</v>
      </c>
      <c r="F503" s="16" t="s">
        <v>134</v>
      </c>
      <c r="G503" s="16"/>
      <c r="H503" s="16">
        <v>349</v>
      </c>
      <c r="I503" s="19" t="s">
        <v>139</v>
      </c>
      <c r="J503" s="12">
        <v>1147085.26</v>
      </c>
      <c r="K503" s="12"/>
      <c r="L503" s="215">
        <f t="shared" si="143"/>
        <v>1147085.26</v>
      </c>
      <c r="M503" s="12">
        <v>1181497.82</v>
      </c>
    </row>
    <row r="504" spans="1:13" ht="25.5">
      <c r="A504" s="36" t="s">
        <v>453</v>
      </c>
      <c r="B504" s="37" t="s">
        <v>99</v>
      </c>
      <c r="C504" s="5" t="s">
        <v>454</v>
      </c>
      <c r="D504" s="5" t="s">
        <v>1</v>
      </c>
      <c r="E504" s="5" t="s">
        <v>1</v>
      </c>
      <c r="F504" s="5" t="s">
        <v>1</v>
      </c>
      <c r="G504" s="5"/>
      <c r="H504" s="5" t="s">
        <v>1</v>
      </c>
      <c r="I504" s="38" t="s">
        <v>1</v>
      </c>
      <c r="J504" s="39">
        <f t="shared" ref="J504:M505" si="155">J505</f>
        <v>2144110.2000000002</v>
      </c>
      <c r="K504" s="39"/>
      <c r="L504" s="35">
        <f t="shared" si="143"/>
        <v>2144110.2000000002</v>
      </c>
      <c r="M504" s="39">
        <f t="shared" si="155"/>
        <v>2144110.2000000002</v>
      </c>
    </row>
    <row r="505" spans="1:13" ht="25.5">
      <c r="A505" s="36" t="s">
        <v>455</v>
      </c>
      <c r="B505" s="37" t="s">
        <v>99</v>
      </c>
      <c r="C505" s="5" t="s">
        <v>454</v>
      </c>
      <c r="D505" s="5" t="s">
        <v>123</v>
      </c>
      <c r="E505" s="5" t="s">
        <v>1</v>
      </c>
      <c r="F505" s="5" t="s">
        <v>1</v>
      </c>
      <c r="G505" s="5"/>
      <c r="H505" s="5" t="s">
        <v>1</v>
      </c>
      <c r="I505" s="38" t="s">
        <v>1</v>
      </c>
      <c r="J505" s="39">
        <f t="shared" si="155"/>
        <v>2144110.2000000002</v>
      </c>
      <c r="K505" s="39"/>
      <c r="L505" s="35">
        <f t="shared" si="143"/>
        <v>2144110.2000000002</v>
      </c>
      <c r="M505" s="39">
        <f t="shared" si="155"/>
        <v>2144110.2000000002</v>
      </c>
    </row>
    <row r="506" spans="1:13">
      <c r="A506" s="40" t="s">
        <v>105</v>
      </c>
      <c r="B506" s="5" t="s">
        <v>99</v>
      </c>
      <c r="C506" s="5" t="s">
        <v>454</v>
      </c>
      <c r="D506" s="5" t="s">
        <v>123</v>
      </c>
      <c r="E506" s="5" t="s">
        <v>106</v>
      </c>
      <c r="F506" s="5" t="s">
        <v>1</v>
      </c>
      <c r="G506" s="5"/>
      <c r="H506" s="5" t="s">
        <v>1</v>
      </c>
      <c r="I506" s="38" t="s">
        <v>1</v>
      </c>
      <c r="J506" s="39">
        <f t="shared" ref="J506:M506" si="156">J507+J513</f>
        <v>2144110.2000000002</v>
      </c>
      <c r="K506" s="39"/>
      <c r="L506" s="35">
        <f t="shared" si="143"/>
        <v>2144110.2000000002</v>
      </c>
      <c r="M506" s="39">
        <f t="shared" si="156"/>
        <v>2144110.2000000002</v>
      </c>
    </row>
    <row r="507" spans="1:13">
      <c r="A507" s="40" t="s">
        <v>456</v>
      </c>
      <c r="B507" s="5" t="s">
        <v>99</v>
      </c>
      <c r="C507" s="5" t="s">
        <v>454</v>
      </c>
      <c r="D507" s="5" t="s">
        <v>123</v>
      </c>
      <c r="E507" s="5" t="s">
        <v>457</v>
      </c>
      <c r="F507" s="5" t="s">
        <v>1</v>
      </c>
      <c r="G507" s="5"/>
      <c r="H507" s="5" t="s">
        <v>1</v>
      </c>
      <c r="I507" s="38" t="s">
        <v>1</v>
      </c>
      <c r="J507" s="39">
        <f t="shared" ref="J507:M511" si="157">J508</f>
        <v>1041000</v>
      </c>
      <c r="K507" s="39"/>
      <c r="L507" s="35">
        <f t="shared" si="143"/>
        <v>1041000</v>
      </c>
      <c r="M507" s="39">
        <f t="shared" si="157"/>
        <v>1041000</v>
      </c>
    </row>
    <row r="508" spans="1:13" ht="27">
      <c r="A508" s="41" t="s">
        <v>458</v>
      </c>
      <c r="B508" s="42" t="s">
        <v>99</v>
      </c>
      <c r="C508" s="42" t="s">
        <v>454</v>
      </c>
      <c r="D508" s="42" t="s">
        <v>123</v>
      </c>
      <c r="E508" s="42" t="s">
        <v>459</v>
      </c>
      <c r="F508" s="42" t="s">
        <v>1</v>
      </c>
      <c r="G508" s="42"/>
      <c r="H508" s="42" t="s">
        <v>1</v>
      </c>
      <c r="I508" s="43" t="s">
        <v>1</v>
      </c>
      <c r="J508" s="44">
        <f t="shared" si="157"/>
        <v>1041000</v>
      </c>
      <c r="K508" s="44"/>
      <c r="L508" s="214">
        <f t="shared" si="143"/>
        <v>1041000</v>
      </c>
      <c r="M508" s="44">
        <f t="shared" si="157"/>
        <v>1041000</v>
      </c>
    </row>
    <row r="509" spans="1:13">
      <c r="A509" s="40" t="s">
        <v>456</v>
      </c>
      <c r="B509" s="5" t="s">
        <v>99</v>
      </c>
      <c r="C509" s="5" t="s">
        <v>454</v>
      </c>
      <c r="D509" s="5" t="s">
        <v>123</v>
      </c>
      <c r="E509" s="5" t="s">
        <v>459</v>
      </c>
      <c r="F509" s="5" t="s">
        <v>460</v>
      </c>
      <c r="G509" s="5"/>
      <c r="H509" s="5" t="s">
        <v>1</v>
      </c>
      <c r="I509" s="38" t="s">
        <v>1</v>
      </c>
      <c r="J509" s="39">
        <f t="shared" si="157"/>
        <v>1041000</v>
      </c>
      <c r="K509" s="39"/>
      <c r="L509" s="35">
        <f t="shared" si="143"/>
        <v>1041000</v>
      </c>
      <c r="M509" s="39">
        <f t="shared" si="157"/>
        <v>1041000</v>
      </c>
    </row>
    <row r="510" spans="1:13">
      <c r="A510" s="40" t="s">
        <v>461</v>
      </c>
      <c r="B510" s="5" t="s">
        <v>99</v>
      </c>
      <c r="C510" s="5" t="s">
        <v>454</v>
      </c>
      <c r="D510" s="5" t="s">
        <v>123</v>
      </c>
      <c r="E510" s="5" t="s">
        <v>459</v>
      </c>
      <c r="F510" s="5" t="s">
        <v>462</v>
      </c>
      <c r="G510" s="5"/>
      <c r="H510" s="5" t="s">
        <v>1</v>
      </c>
      <c r="I510" s="38" t="s">
        <v>1</v>
      </c>
      <c r="J510" s="39">
        <f t="shared" si="157"/>
        <v>1041000</v>
      </c>
      <c r="K510" s="39"/>
      <c r="L510" s="35">
        <f t="shared" si="143"/>
        <v>1041000</v>
      </c>
      <c r="M510" s="39">
        <f t="shared" si="157"/>
        <v>1041000</v>
      </c>
    </row>
    <row r="511" spans="1:13" ht="51">
      <c r="A511" s="6" t="s">
        <v>463</v>
      </c>
      <c r="B511" s="5" t="s">
        <v>99</v>
      </c>
      <c r="C511" s="5" t="s">
        <v>454</v>
      </c>
      <c r="D511" s="5" t="s">
        <v>123</v>
      </c>
      <c r="E511" s="5" t="s">
        <v>459</v>
      </c>
      <c r="F511" s="5" t="s">
        <v>464</v>
      </c>
      <c r="G511" s="5"/>
      <c r="H511" s="5" t="s">
        <v>1</v>
      </c>
      <c r="I511" s="38" t="s">
        <v>1</v>
      </c>
      <c r="J511" s="39">
        <f t="shared" si="157"/>
        <v>1041000</v>
      </c>
      <c r="K511" s="39"/>
      <c r="L511" s="35">
        <f t="shared" si="143"/>
        <v>1041000</v>
      </c>
      <c r="M511" s="39">
        <f t="shared" si="157"/>
        <v>1041000</v>
      </c>
    </row>
    <row r="512" spans="1:13">
      <c r="A512" s="17" t="s">
        <v>465</v>
      </c>
      <c r="B512" s="16" t="s">
        <v>99</v>
      </c>
      <c r="C512" s="16" t="s">
        <v>454</v>
      </c>
      <c r="D512" s="16" t="s">
        <v>123</v>
      </c>
      <c r="E512" s="16" t="s">
        <v>459</v>
      </c>
      <c r="F512" s="16" t="s">
        <v>464</v>
      </c>
      <c r="G512" s="16"/>
      <c r="H512" s="16" t="s">
        <v>466</v>
      </c>
      <c r="I512" s="19" t="s">
        <v>1</v>
      </c>
      <c r="J512" s="12">
        <v>1041000</v>
      </c>
      <c r="K512" s="12"/>
      <c r="L512" s="215">
        <f t="shared" si="143"/>
        <v>1041000</v>
      </c>
      <c r="M512" s="12">
        <v>1041000</v>
      </c>
    </row>
    <row r="513" spans="1:13" ht="94.5">
      <c r="A513" s="41" t="s">
        <v>467</v>
      </c>
      <c r="B513" s="42" t="s">
        <v>99</v>
      </c>
      <c r="C513" s="42" t="s">
        <v>454</v>
      </c>
      <c r="D513" s="42" t="s">
        <v>123</v>
      </c>
      <c r="E513" s="42" t="s">
        <v>468</v>
      </c>
      <c r="F513" s="42" t="s">
        <v>1</v>
      </c>
      <c r="G513" s="42"/>
      <c r="H513" s="42" t="s">
        <v>1</v>
      </c>
      <c r="I513" s="43" t="s">
        <v>1</v>
      </c>
      <c r="J513" s="44">
        <f t="shared" ref="J513:M515" si="158">J514</f>
        <v>1103110.2</v>
      </c>
      <c r="K513" s="44"/>
      <c r="L513" s="214">
        <f t="shared" si="143"/>
        <v>1103110.2</v>
      </c>
      <c r="M513" s="44">
        <f t="shared" si="158"/>
        <v>1103110.2</v>
      </c>
    </row>
    <row r="514" spans="1:13">
      <c r="A514" s="40" t="s">
        <v>456</v>
      </c>
      <c r="B514" s="5" t="s">
        <v>99</v>
      </c>
      <c r="C514" s="5" t="s">
        <v>454</v>
      </c>
      <c r="D514" s="5" t="s">
        <v>123</v>
      </c>
      <c r="E514" s="5" t="s">
        <v>468</v>
      </c>
      <c r="F514" s="5" t="s">
        <v>460</v>
      </c>
      <c r="G514" s="5"/>
      <c r="H514" s="5" t="s">
        <v>1</v>
      </c>
      <c r="I514" s="38" t="s">
        <v>1</v>
      </c>
      <c r="J514" s="39">
        <f t="shared" si="158"/>
        <v>1103110.2</v>
      </c>
      <c r="K514" s="39"/>
      <c r="L514" s="35">
        <f t="shared" si="143"/>
        <v>1103110.2</v>
      </c>
      <c r="M514" s="39">
        <f t="shared" si="158"/>
        <v>1103110.2</v>
      </c>
    </row>
    <row r="515" spans="1:13">
      <c r="A515" s="102" t="s">
        <v>469</v>
      </c>
      <c r="B515" s="103" t="s">
        <v>99</v>
      </c>
      <c r="C515" s="103" t="s">
        <v>454</v>
      </c>
      <c r="D515" s="103" t="s">
        <v>123</v>
      </c>
      <c r="E515" s="103" t="s">
        <v>468</v>
      </c>
      <c r="F515" s="103" t="s">
        <v>470</v>
      </c>
      <c r="G515" s="103"/>
      <c r="H515" s="103" t="s">
        <v>1</v>
      </c>
      <c r="I515" s="104" t="s">
        <v>1</v>
      </c>
      <c r="J515" s="105">
        <f t="shared" si="158"/>
        <v>1103110.2</v>
      </c>
      <c r="K515" s="105"/>
      <c r="L515" s="35">
        <f t="shared" si="143"/>
        <v>1103110.2</v>
      </c>
      <c r="M515" s="105">
        <f t="shared" si="158"/>
        <v>1103110.2</v>
      </c>
    </row>
    <row r="516" spans="1:13">
      <c r="A516" s="11" t="s">
        <v>465</v>
      </c>
      <c r="B516" s="23" t="s">
        <v>99</v>
      </c>
      <c r="C516" s="23" t="s">
        <v>454</v>
      </c>
      <c r="D516" s="23" t="s">
        <v>123</v>
      </c>
      <c r="E516" s="23" t="s">
        <v>468</v>
      </c>
      <c r="F516" s="23" t="s">
        <v>470</v>
      </c>
      <c r="G516" s="23"/>
      <c r="H516" s="23" t="s">
        <v>466</v>
      </c>
      <c r="I516" s="106" t="s">
        <v>1</v>
      </c>
      <c r="J516" s="12">
        <v>1103110.2</v>
      </c>
      <c r="K516" s="12"/>
      <c r="L516" s="215">
        <f t="shared" si="143"/>
        <v>1103110.2</v>
      </c>
      <c r="M516" s="12">
        <v>1103110.2</v>
      </c>
    </row>
    <row r="518" spans="1:13">
      <c r="B518" s="28"/>
      <c r="C518" s="28"/>
      <c r="D518" s="28"/>
      <c r="E518" s="28"/>
      <c r="F518" s="28"/>
      <c r="G518" s="28"/>
      <c r="H518" s="107"/>
      <c r="I518" s="107"/>
    </row>
    <row r="519" spans="1:13">
      <c r="A519" s="28"/>
    </row>
  </sheetData>
  <mergeCells count="2">
    <mergeCell ref="A2:M2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пояснит</vt:lpstr>
      <vt:lpstr>инф по контрактам</vt:lpstr>
      <vt:lpstr>прил1</vt:lpstr>
      <vt:lpstr>прил2.1.</vt:lpstr>
      <vt:lpstr>прил2.2.</vt:lpstr>
      <vt:lpstr>прил3.1.</vt:lpstr>
      <vt:lpstr>прил3.2.</vt:lpstr>
      <vt:lpstr>прил4.1.</vt:lpstr>
      <vt:lpstr>прил4.2.</vt:lpstr>
      <vt:lpstr>прил5.1.</vt:lpstr>
      <vt:lpstr>прил5.2.</vt:lpstr>
      <vt:lpstr>прил6.1.</vt:lpstr>
      <vt:lpstr>прил6.2.</vt:lpstr>
      <vt:lpstr>усл.утв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2019-02-27T00:30:00Z</dcterms:modified>
</cp:coreProperties>
</file>